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  <c r="F18" i="1" l="1"/>
  <c r="F17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E7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<sst xmlns="http://schemas.openxmlformats.org/spreadsheetml/2006/main" count="44" uniqueCount="43">
  <si>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</si>
  <si>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</si>
  <si>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</si>
  <si>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</si>
  <si>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</si>
  <si>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</si>
  <si>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</si>
  <si>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</si>
  <si>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</si>
  <si>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</si>
  <si>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</si>
  <si>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</si>
  <si>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</si>
  <si>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</si>
  <si>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</si>
  <si>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</si>
  <si>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</si>
  <si>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</si>
  <si>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</si>
  <si>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</si>
  <si>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</si>
  <si>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</si>
  <si>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</si>
  <si>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</si>
  <si>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</si>
  <si>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</si>
  <si>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</si>
  <si>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</si>
  <si>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</si>
  <si>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</si>
  <si>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</si>
  <si>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</si>
  <si>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</si>
  <si>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</si>
  <si>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</si>
  <si>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</si>
  <si>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</si>
  <si>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</si>
  <si>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</si>
  <si>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</si>
  <si>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</si>
  <si>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</si>
  <si>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01.10.2023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</si>
</sst>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3" fontId="5" fillId="0" borderId="0" xfId="1" applyNumberFormat="1" applyFont="1" applyFill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22" zoomScale="110" zoomScaleNormal="110" workbookViewId="0">
      <selection activeCell="L38" sqref="L38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50" t="s">
        <v>0</v>
      </c>
      <c r="B1" s="50"/>
      <c r="C1" s="50"/>
      <c r="D1" s="50"/>
      <c r="E1" s="50"/>
      <c r="F1" s="50"/>
      <c r="G1" s="50"/>
      <c r="H1" s="1"/>
    </row>
    <row r="2" spans="1:11" ht="19.149999999999999" customHeight="1" x14ac:dyDescent="0.3">
      <c r="A2" s="50" t="s">
        <v>42</v>
      </c>
      <c r="B2" s="50"/>
      <c r="C2" s="50"/>
      <c r="D2" s="50"/>
      <c r="E2" s="50"/>
      <c r="F2" s="50"/>
      <c r="G2" s="50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4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4"/>
      <c r="B5" s="34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4" t="s">
        <v>7</v>
      </c>
      <c r="B6" s="34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5" t="s">
        <v>8</v>
      </c>
      <c r="B7" s="36" t="e">
        <f>B8+B14</f>
        <v>#REF!</v>
      </c>
      <c r="C7" s="44">
        <f>C8+C14</f>
        <v>688948.8</v>
      </c>
      <c r="D7" s="37">
        <f>D8+D14</f>
        <v>0</v>
      </c>
      <c r="E7" s="37">
        <f>E8+E14</f>
        <v>0</v>
      </c>
      <c r="F7" s="44">
        <f>F8+F14</f>
        <v>535991.6</v>
      </c>
      <c r="G7" s="37">
        <f>F7/C7*100</f>
        <v>77.798466301124265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5">
        <f>C9+C10+C11+C12+C13</f>
        <v>636858.10000000009</v>
      </c>
      <c r="D8" s="14">
        <f>D9+D10+D11+D12+D13</f>
        <v>0</v>
      </c>
      <c r="E8" s="14">
        <f>E9+E10+E11+E12+E13</f>
        <v>0</v>
      </c>
      <c r="F8" s="45">
        <f>F9+F10+F11+F12+F13</f>
        <v>476908.79999999999</v>
      </c>
      <c r="G8" s="14">
        <f>F8/C8*100</f>
        <v>74.884625005162036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8" t="s">
        <v>10</v>
      </c>
      <c r="B9" s="38">
        <v>314467</v>
      </c>
      <c r="C9" s="46">
        <v>511114.8</v>
      </c>
      <c r="D9" s="16"/>
      <c r="E9" s="16"/>
      <c r="F9" s="46">
        <v>375759</v>
      </c>
      <c r="G9" s="16">
        <f t="shared" ref="G9:G22" si="0">F9/C9*100</f>
        <v>73.51753461257627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8" t="s">
        <v>11</v>
      </c>
      <c r="B10" s="38">
        <v>24600</v>
      </c>
      <c r="C10" s="46">
        <v>36700</v>
      </c>
      <c r="D10" s="16"/>
      <c r="E10" s="16"/>
      <c r="F10" s="46">
        <v>31693.599999999999</v>
      </c>
      <c r="G10" s="16">
        <f t="shared" si="0"/>
        <v>86.358583106267034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8" t="s">
        <v>12</v>
      </c>
      <c r="B11" s="38">
        <v>15300</v>
      </c>
      <c r="C11" s="47">
        <v>80449.3</v>
      </c>
      <c r="D11" s="39"/>
      <c r="E11" s="39"/>
      <c r="F11" s="47">
        <v>61276.5</v>
      </c>
      <c r="G11" s="16">
        <f t="shared" si="0"/>
        <v>76.16784732744722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8" t="s">
        <v>13</v>
      </c>
      <c r="B12" s="38"/>
      <c r="C12" s="48">
        <v>668</v>
      </c>
      <c r="D12" s="27"/>
      <c r="E12" s="27"/>
      <c r="F12" s="48">
        <v>2263.9</v>
      </c>
      <c r="G12" s="16">
        <f t="shared" si="0"/>
        <v>338.90718562874252</v>
      </c>
      <c r="H12" s="17" t="e">
        <f t="shared" si="1"/>
        <v>#DIV/0!</v>
      </c>
      <c r="J12" s="18"/>
    </row>
    <row r="13" spans="1:11" ht="15.75" customHeight="1" x14ac:dyDescent="0.25">
      <c r="A13" s="38" t="s">
        <v>14</v>
      </c>
      <c r="B13" s="38">
        <v>5100</v>
      </c>
      <c r="C13" s="48">
        <v>7926</v>
      </c>
      <c r="D13" s="27"/>
      <c r="E13" s="27"/>
      <c r="F13" s="48">
        <v>5915.8</v>
      </c>
      <c r="G13" s="16">
        <f t="shared" si="0"/>
        <v>74.637900580368409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40" t="s">
        <v>15</v>
      </c>
      <c r="B14" s="41">
        <f>B15+B16+B17+B18+B19+B20</f>
        <v>35628</v>
      </c>
      <c r="C14" s="49">
        <f>C15+C16+C17+C18+C19+C20</f>
        <v>52090.7</v>
      </c>
      <c r="D14" s="26">
        <f>D15+D16+D17+D18+D19+D20</f>
        <v>0</v>
      </c>
      <c r="E14" s="26">
        <f>E15+E16+E17+E18+E19+E20</f>
        <v>0</v>
      </c>
      <c r="F14" s="49">
        <f>F15+F16+F17+F18+F19+F20</f>
        <v>59082.799999999996</v>
      </c>
      <c r="G14" s="14">
        <f>F14/C14*100</f>
        <v>113.42293346029138</v>
      </c>
      <c r="H14" s="10"/>
      <c r="I14" s="21"/>
      <c r="J14" s="22">
        <f>J15+J16+J17+J18+J19+J20</f>
        <v>49789</v>
      </c>
    </row>
    <row r="15" spans="1:11" ht="45" customHeight="1" x14ac:dyDescent="0.25">
      <c r="A15" s="42" t="s">
        <v>16</v>
      </c>
      <c r="B15" s="42">
        <v>9076</v>
      </c>
      <c r="C15" s="47">
        <f>22000+1248</f>
        <v>23248</v>
      </c>
      <c r="D15" s="39"/>
      <c r="E15" s="39"/>
      <c r="F15" s="48">
        <f>487.6+26163.6</f>
        <v>26651.199999999997</v>
      </c>
      <c r="G15" s="16">
        <f t="shared" si="0"/>
        <v>114.63867859600825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2" t="s">
        <v>17</v>
      </c>
      <c r="B16" s="42">
        <v>1404</v>
      </c>
      <c r="C16" s="47">
        <v>2313</v>
      </c>
      <c r="D16" s="39"/>
      <c r="E16" s="39"/>
      <c r="F16" s="48">
        <v>1666.1</v>
      </c>
      <c r="G16" s="16">
        <f t="shared" si="0"/>
        <v>72.031993082576733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2" t="s">
        <v>18</v>
      </c>
      <c r="B17" s="42"/>
      <c r="C17" s="47">
        <v>908.7</v>
      </c>
      <c r="D17" s="39"/>
      <c r="E17" s="39"/>
      <c r="F17" s="48">
        <f>909+44.1</f>
        <v>953.1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2" t="s">
        <v>19</v>
      </c>
      <c r="B18" s="42">
        <v>21200</v>
      </c>
      <c r="C18" s="47">
        <f>1382+23000</f>
        <v>24382</v>
      </c>
      <c r="D18" s="39"/>
      <c r="E18" s="39"/>
      <c r="F18" s="48">
        <f>2030.4+27452.6</f>
        <v>29483</v>
      </c>
      <c r="G18" s="16">
        <f t="shared" si="0"/>
        <v>120.92117135591832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2" t="s">
        <v>20</v>
      </c>
      <c r="B19" s="42">
        <v>3948</v>
      </c>
      <c r="C19" s="47">
        <v>1239</v>
      </c>
      <c r="D19" s="39"/>
      <c r="E19" s="39"/>
      <c r="F19" s="48">
        <v>329.4</v>
      </c>
      <c r="G19" s="16">
        <f t="shared" si="0"/>
        <v>26.585956416464889</v>
      </c>
      <c r="H19" s="17" t="e">
        <f>G19/D19*100</f>
        <v>#DIV/0!</v>
      </c>
      <c r="J19" s="18">
        <v>5700</v>
      </c>
    </row>
    <row r="20" spans="1:13" ht="15.75" customHeight="1" x14ac:dyDescent="0.25">
      <c r="A20" s="42" t="s">
        <v>21</v>
      </c>
      <c r="B20" s="42"/>
      <c r="C20" s="39"/>
      <c r="D20" s="39"/>
      <c r="E20" s="39"/>
      <c r="F20" s="48"/>
      <c r="G20" s="16"/>
      <c r="H20" s="17"/>
      <c r="J20" s="18">
        <v>3500</v>
      </c>
    </row>
    <row r="21" spans="1:13" s="21" customFormat="1" ht="16.5" customHeight="1" x14ac:dyDescent="0.25">
      <c r="A21" s="51" t="s">
        <v>22</v>
      </c>
      <c r="B21" s="51"/>
      <c r="C21" s="52">
        <v>1241136.7</v>
      </c>
      <c r="D21" s="52"/>
      <c r="E21" s="52"/>
      <c r="F21" s="53">
        <v>1003374.8</v>
      </c>
      <c r="G21" s="54">
        <f t="shared" si="0"/>
        <v>80.843214127823316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55" t="s">
        <v>23</v>
      </c>
      <c r="B22" s="55"/>
      <c r="C22" s="56">
        <f>C7+C21</f>
        <v>1930085.5</v>
      </c>
      <c r="D22" s="56" t="e">
        <f>#REF!+D21</f>
        <v>#REF!</v>
      </c>
      <c r="E22" s="56" t="e">
        <f>#REF!+E21</f>
        <v>#REF!</v>
      </c>
      <c r="F22" s="56">
        <f>SUM(F7+F21)</f>
        <v>1539366.4</v>
      </c>
      <c r="G22" s="57">
        <f t="shared" si="0"/>
        <v>79.756383849316521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51"/>
      <c r="B23" s="51"/>
      <c r="C23" s="53"/>
      <c r="D23" s="53"/>
      <c r="E23" s="53"/>
      <c r="F23" s="53"/>
      <c r="G23" s="54"/>
      <c r="H23" s="10"/>
      <c r="J23" s="25"/>
    </row>
    <row r="24" spans="1:13" ht="18" customHeight="1" x14ac:dyDescent="0.25">
      <c r="A24" s="51" t="s">
        <v>24</v>
      </c>
      <c r="B24" s="51"/>
      <c r="C24" s="52"/>
      <c r="D24" s="52"/>
      <c r="E24" s="52"/>
      <c r="F24" s="58"/>
      <c r="G24" s="59"/>
      <c r="H24" s="10"/>
      <c r="J24" s="9"/>
    </row>
    <row r="25" spans="1:13" ht="18.75" customHeight="1" x14ac:dyDescent="0.25">
      <c r="A25" s="60" t="s">
        <v>25</v>
      </c>
      <c r="B25" s="60"/>
      <c r="C25" s="61">
        <v>124136.2</v>
      </c>
      <c r="D25" s="61"/>
      <c r="E25" s="61"/>
      <c r="F25" s="58">
        <v>83854.3</v>
      </c>
      <c r="G25" s="59">
        <f t="shared" ref="G25:G38" si="2">F25/C25*100</f>
        <v>67.550239172779584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60" t="s">
        <v>26</v>
      </c>
      <c r="B26" s="60"/>
      <c r="C26" s="61">
        <v>4740.8</v>
      </c>
      <c r="D26" s="61"/>
      <c r="E26" s="61"/>
      <c r="F26" s="58">
        <v>3460.8</v>
      </c>
      <c r="G26" s="59">
        <f t="shared" si="2"/>
        <v>73.000337495781309</v>
      </c>
      <c r="H26" s="17" t="e">
        <f t="shared" si="1"/>
        <v>#DIV/0!</v>
      </c>
      <c r="J26" s="9">
        <v>2381</v>
      </c>
    </row>
    <row r="27" spans="1:13" ht="18" customHeight="1" x14ac:dyDescent="0.25">
      <c r="A27" s="60" t="s">
        <v>27</v>
      </c>
      <c r="B27" s="60"/>
      <c r="C27" s="61">
        <v>5534.4</v>
      </c>
      <c r="D27" s="61"/>
      <c r="E27" s="61"/>
      <c r="F27" s="58">
        <v>4050.7</v>
      </c>
      <c r="G27" s="59">
        <f t="shared" si="2"/>
        <v>73.191312518068813</v>
      </c>
      <c r="H27" s="17" t="e">
        <f t="shared" si="1"/>
        <v>#DIV/0!</v>
      </c>
      <c r="J27" s="9">
        <v>3379</v>
      </c>
    </row>
    <row r="28" spans="1:13" ht="17.25" customHeight="1" x14ac:dyDescent="0.25">
      <c r="A28" s="60" t="s">
        <v>28</v>
      </c>
      <c r="B28" s="60"/>
      <c r="C28" s="61">
        <v>77994.8</v>
      </c>
      <c r="D28" s="61"/>
      <c r="E28" s="61"/>
      <c r="F28" s="58">
        <v>43068.3</v>
      </c>
      <c r="G28" s="59">
        <f t="shared" si="2"/>
        <v>55.219450527471061</v>
      </c>
      <c r="H28" s="17" t="e">
        <f t="shared" si="1"/>
        <v>#DIV/0!</v>
      </c>
      <c r="J28" s="9">
        <v>22224</v>
      </c>
    </row>
    <row r="29" spans="1:13" ht="16.5" customHeight="1" x14ac:dyDescent="0.25">
      <c r="A29" s="60" t="s">
        <v>29</v>
      </c>
      <c r="B29" s="60"/>
      <c r="C29" s="61">
        <v>84153.2</v>
      </c>
      <c r="D29" s="61"/>
      <c r="E29" s="61"/>
      <c r="F29" s="58">
        <v>59276.800000000003</v>
      </c>
      <c r="G29" s="59">
        <f t="shared" si="2"/>
        <v>70.439151452351183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60" t="s">
        <v>30</v>
      </c>
      <c r="B30" s="60"/>
      <c r="C30" s="61">
        <v>3322</v>
      </c>
      <c r="D30" s="61"/>
      <c r="E30" s="61"/>
      <c r="F30" s="58">
        <v>3322</v>
      </c>
      <c r="G30" s="59">
        <f t="shared" si="2"/>
        <v>100</v>
      </c>
      <c r="H30" s="17" t="e">
        <f t="shared" si="1"/>
        <v>#DIV/0!</v>
      </c>
      <c r="J30" s="9">
        <v>2390</v>
      </c>
    </row>
    <row r="31" spans="1:13" ht="18" customHeight="1" x14ac:dyDescent="0.25">
      <c r="A31" s="60" t="s">
        <v>31</v>
      </c>
      <c r="B31" s="60"/>
      <c r="C31" s="61">
        <v>1404707.7</v>
      </c>
      <c r="D31" s="61"/>
      <c r="E31" s="61"/>
      <c r="F31" s="58">
        <v>1140693.3999999999</v>
      </c>
      <c r="G31" s="59">
        <f t="shared" si="2"/>
        <v>81.205036464169737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60" t="s">
        <v>32</v>
      </c>
      <c r="B32" s="60"/>
      <c r="C32" s="61">
        <v>164353.20000000001</v>
      </c>
      <c r="D32" s="61"/>
      <c r="E32" s="61"/>
      <c r="F32" s="58">
        <v>153690</v>
      </c>
      <c r="G32" s="59">
        <f t="shared" si="2"/>
        <v>93.512021670402518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60" t="s">
        <v>33</v>
      </c>
      <c r="B33" s="60"/>
      <c r="C33" s="61">
        <v>38393</v>
      </c>
      <c r="D33" s="61"/>
      <c r="E33" s="61"/>
      <c r="F33" s="58">
        <v>26262.7</v>
      </c>
      <c r="G33" s="59">
        <f t="shared" si="2"/>
        <v>68.404917563097442</v>
      </c>
      <c r="H33" s="17" t="e">
        <f t="shared" si="1"/>
        <v>#DIV/0!</v>
      </c>
      <c r="J33" s="9">
        <v>21557</v>
      </c>
    </row>
    <row r="34" spans="1:11" ht="16.5" customHeight="1" x14ac:dyDescent="0.25">
      <c r="A34" s="60" t="s">
        <v>34</v>
      </c>
      <c r="B34" s="60"/>
      <c r="C34" s="61">
        <v>977.9</v>
      </c>
      <c r="D34" s="61"/>
      <c r="E34" s="61"/>
      <c r="F34" s="58">
        <v>407.5</v>
      </c>
      <c r="G34" s="59">
        <f t="shared" si="2"/>
        <v>41.670927497699154</v>
      </c>
      <c r="H34" s="17" t="e">
        <f t="shared" si="1"/>
        <v>#DIV/0!</v>
      </c>
      <c r="J34" s="9">
        <v>568</v>
      </c>
    </row>
    <row r="35" spans="1:11" ht="19.5" customHeight="1" x14ac:dyDescent="0.25">
      <c r="A35" s="60" t="s">
        <v>35</v>
      </c>
      <c r="B35" s="60"/>
      <c r="C35" s="61">
        <v>87998</v>
      </c>
      <c r="D35" s="61"/>
      <c r="E35" s="61"/>
      <c r="F35" s="58">
        <v>67849.8</v>
      </c>
      <c r="G35" s="59">
        <f t="shared" si="2"/>
        <v>77.103797813586667</v>
      </c>
      <c r="H35" s="17" t="e">
        <f t="shared" si="1"/>
        <v>#DIV/0!</v>
      </c>
      <c r="J35" s="9">
        <v>4501</v>
      </c>
    </row>
    <row r="36" spans="1:11" ht="18" customHeight="1" x14ac:dyDescent="0.25">
      <c r="A36" s="60" t="s">
        <v>36</v>
      </c>
      <c r="B36" s="60"/>
      <c r="C36" s="58">
        <v>1740</v>
      </c>
      <c r="D36" s="58"/>
      <c r="E36" s="53"/>
      <c r="F36" s="58">
        <v>1160</v>
      </c>
      <c r="G36" s="59">
        <f t="shared" si="2"/>
        <v>66.666666666666657</v>
      </c>
      <c r="H36" s="17" t="e">
        <f t="shared" si="1"/>
        <v>#DIV/0!</v>
      </c>
      <c r="J36" s="9">
        <v>640</v>
      </c>
    </row>
    <row r="37" spans="1:11" ht="16.5" customHeight="1" x14ac:dyDescent="0.25">
      <c r="A37" s="60" t="s">
        <v>37</v>
      </c>
      <c r="B37" s="60"/>
      <c r="C37" s="58">
        <v>29247.1</v>
      </c>
      <c r="D37" s="58"/>
      <c r="E37" s="58"/>
      <c r="F37" s="58">
        <v>25302.6</v>
      </c>
      <c r="G37" s="59">
        <f t="shared" si="2"/>
        <v>86.513192760991686</v>
      </c>
      <c r="H37" s="17" t="e">
        <f t="shared" si="1"/>
        <v>#DIV/0!</v>
      </c>
      <c r="J37" s="9">
        <v>138</v>
      </c>
    </row>
    <row r="38" spans="1:11" ht="18" customHeight="1" x14ac:dyDescent="0.3">
      <c r="A38" s="55" t="s">
        <v>38</v>
      </c>
      <c r="B38" s="55"/>
      <c r="C38" s="56">
        <f>SUM(C25:C37)</f>
        <v>2027298.3</v>
      </c>
      <c r="D38" s="62">
        <f>D25+D26+D27+D28+D29+D30+D31+D32+D33+D34+D35+D36+D37</f>
        <v>0</v>
      </c>
      <c r="E38" s="62">
        <f>E25+E26+E27+E28+E29+E30+E31+E32+E33+E34+E35+E36+E37</f>
        <v>0</v>
      </c>
      <c r="F38" s="56">
        <f>F25+F26+F27+F28+F29+F30+F31+F32+F33+F34+F35+F36+F37</f>
        <v>1612398.9</v>
      </c>
      <c r="G38" s="57">
        <f t="shared" si="2"/>
        <v>79.534368474535782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60" t="s">
        <v>39</v>
      </c>
      <c r="B39" s="60"/>
      <c r="C39" s="61">
        <f>SUM(C22-C38)</f>
        <v>-97212.800000000047</v>
      </c>
      <c r="D39" s="61" t="e">
        <f>SUM(D22-D38)</f>
        <v>#REF!</v>
      </c>
      <c r="E39" s="61" t="e">
        <f>SUM(E22-E38)</f>
        <v>#REF!</v>
      </c>
      <c r="F39" s="58">
        <f>SUM(F22-F38)</f>
        <v>-73032.5</v>
      </c>
      <c r="G39" s="63"/>
      <c r="H39" s="29"/>
      <c r="J39" s="30" t="e">
        <f>J22-J38</f>
        <v>#REF!</v>
      </c>
    </row>
    <row r="40" spans="1:11" ht="15.75" customHeight="1" x14ac:dyDescent="0.25">
      <c r="A40" s="43"/>
      <c r="B40" s="43"/>
      <c r="C40" s="31"/>
      <c r="D40" s="31"/>
      <c r="E40" s="31"/>
      <c r="F40" s="31"/>
      <c r="G40" s="31"/>
      <c r="H40" s="32"/>
      <c r="J40" s="33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2023-11-21T05:56:05Z</cp:lastPrinted>
  <dcterms:created xsi:type="dcterms:W3CDTF">2021-04-08T08:18:56Z</dcterms:created>
  <dcterms:modified xsi:type="dcterms:W3CDTF">2023-11-21T06:06:51Z</dcterms:modified>
</cp:coreProperties>
</file>