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95" yWindow="-135" windowWidth="14670" windowHeight="9735"/>
  </bookViews>
  <sheets>
    <sheet name="Лист1" sheetId="1" r:id="rId1"/>
    <sheet name="Лист2" sheetId="2" r:id="rId2"/>
    <sheet name="Лист3" sheetId="3" r:id="rId3"/>
  </sheets>
  <calcPr calcId="144525" iterate="1" iterateCount="201" calcOnSave="0"/>
</workbook>
</file>

<file path=xl/calcChain.xml><?xml version="1.0" encoding="utf-8"?>
<calcChain xmlns="http://schemas.openxmlformats.org/spreadsheetml/2006/main">
  <c r="F18" i="1" l="1"/>
  <c r="F17" i="1"/>
  <c r="F15" i="1"/>
  <c r="C18" i="1" l="1"/>
  <c r="C15" i="1"/>
  <c r="G36" i="1" l="1"/>
  <c r="G12" i="1" l="1"/>
  <c r="G26" i="1" l="1"/>
  <c r="G27" i="1"/>
  <c r="G28" i="1"/>
  <c r="G29" i="1"/>
  <c r="G30" i="1"/>
  <c r="G31" i="1"/>
  <c r="G32" i="1"/>
  <c r="G33" i="1"/>
  <c r="G34" i="1"/>
  <c r="G35" i="1"/>
  <c r="G37" i="1"/>
  <c r="J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G25" i="1"/>
  <c r="E22" i="1"/>
  <c r="D22" i="1"/>
  <c r="H21" i="1"/>
  <c r="G21" i="1"/>
  <c r="G19" i="1"/>
  <c r="H19" i="1" s="1"/>
  <c r="H18" i="1"/>
  <c r="G18" i="1"/>
  <c r="H17" i="1"/>
  <c r="H16" i="1"/>
  <c r="G16" i="1"/>
  <c r="C14" i="1"/>
  <c r="J14" i="1"/>
  <c r="E14" i="1"/>
  <c r="D14" i="1"/>
  <c r="B14" i="1"/>
  <c r="H13" i="1"/>
  <c r="G13" i="1"/>
  <c r="H12" i="1"/>
  <c r="H11" i="1"/>
  <c r="G11" i="1"/>
  <c r="H10" i="1"/>
  <c r="G10" i="1"/>
  <c r="H9" i="1"/>
  <c r="G9" i="1"/>
  <c r="J8" i="1"/>
  <c r="F8" i="1"/>
  <c r="E8" i="1"/>
  <c r="D8" i="1"/>
  <c r="C8" i="1"/>
  <c r="B8" i="1"/>
  <c r="E7" i="1"/>
  <c r="D7" i="1"/>
  <c r="D39" i="1" l="1"/>
  <c r="E39" i="1"/>
  <c r="G38" i="1"/>
  <c r="B7" i="1"/>
  <c r="G8" i="1"/>
  <c r="G15" i="1"/>
  <c r="J7" i="1"/>
  <c r="J22" i="1" s="1"/>
  <c r="J39" i="1" s="1"/>
  <c r="C7" i="1"/>
  <c r="C22" i="1" s="1"/>
  <c r="C39" i="1" s="1"/>
  <c r="H15" i="1"/>
  <c r="H38" i="1"/>
  <c r="F14" i="1"/>
  <c r="F7" i="1" l="1"/>
  <c r="G14" i="1"/>
  <c r="H7" i="1" l="1"/>
  <c r="G7" i="1"/>
  <c r="F22" i="1"/>
  <c r="F39" i="1" l="1"/>
  <c r="H22" i="1"/>
  <c r="G22" i="1"/>
</calcChain>
</file>

<file path=xl/sharedStrings.xml><?xml version="1.0" encoding="utf-8"?>
<sst xmlns="http://schemas.openxmlformats.org/spreadsheetml/2006/main" count="44" uniqueCount="43">
  <si>
    <t xml:space="preserve"> Исполнение бюджета Высокогорского муниципального района                                                                                                            </t>
  </si>
  <si>
    <t>тыс.руб.</t>
  </si>
  <si>
    <t>Утвержденный план 2018</t>
  </si>
  <si>
    <t>Уточненный план на 2015 год</t>
  </si>
  <si>
    <t>Уточненный полугодовой план</t>
  </si>
  <si>
    <t>%  к уточненному  годовому назначению</t>
  </si>
  <si>
    <t>Ожидаемое  годовое исполнение</t>
  </si>
  <si>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</si>
  <si>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</si>
  <si>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</si>
  <si>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</si>
  <si>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</si>
  <si>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</si>
  <si>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</si>
  <si>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</si>
  <si>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</si>
  <si>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</si>
  <si>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окр. среду</t>
  </si>
  <si>
    <t>Прочие доходы от компенсации затрат бюджетов и возмещения расходов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</si>
  <si>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</si>
  <si>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</si>
  <si>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</si>
  <si>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</si>
  <si>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</si>
  <si>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</si>
  <si>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</si>
  <si>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Национальная  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</si>
  <si>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</si>
  <si>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</si>
  <si>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</si>
  <si>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Природоохранные мероприятия</t>
  </si>
  <si>
    <t>Образование</t>
  </si>
  <si>
    <t>Культура, кинемотография, средства массовой информации</t>
  </si>
  <si>
    <t>Социальная политика</t>
  </si>
  <si>
    <t>Здравоохранение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</si>
  <si>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</si>
  <si>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</si>
  <si>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</si>
  <si>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расходы:</t>
  </si>
  <si>
    <t>Результат исполнения бюджета                                    (дефицит"-",профицит"+")</t>
  </si>
  <si>
    <t>Уточненный  план на 2023 год</t>
  </si>
  <si>
    <t>Исполнение за 2023 год</t>
  </si>
  <si>
    <t xml:space="preserve"> на 01.07.2023 года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</si>
</sst>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>
      <alignment wrapText="1"/>
    </xf>
    <xf numFmtId="0" fontId="3" fillId="0" borderId="0" xfId="1" applyFont="1"/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1" fontId="4" fillId="0" borderId="1" xfId="1" applyNumberFormat="1" applyFont="1" applyFill="1" applyBorder="1" applyAlignment="1">
      <alignment horizontal="right" wrapText="1"/>
    </xf>
    <xf numFmtId="0" fontId="3" fillId="0" borderId="0" xfId="1" applyFont="1" applyFill="1"/>
    <xf numFmtId="1" fontId="4" fillId="2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1" fontId="5" fillId="0" borderId="1" xfId="1" applyNumberFormat="1" applyFont="1" applyFill="1" applyBorder="1" applyAlignment="1">
      <alignment horizontal="right" wrapText="1"/>
    </xf>
    <xf numFmtId="0" fontId="3" fillId="2" borderId="1" xfId="1" applyFont="1" applyFill="1" applyBorder="1"/>
    <xf numFmtId="2" fontId="3" fillId="0" borderId="0" xfId="1" applyNumberFormat="1" applyFont="1"/>
    <xf numFmtId="1" fontId="5" fillId="2" borderId="1" xfId="1" applyNumberFormat="1" applyFont="1" applyFill="1" applyBorder="1" applyAlignment="1">
      <alignment wrapText="1"/>
    </xf>
    <xf numFmtId="0" fontId="6" fillId="0" borderId="0" xfId="1" applyFont="1"/>
    <xf numFmtId="1" fontId="4" fillId="2" borderId="1" xfId="1" applyNumberFormat="1" applyFont="1" applyFill="1" applyBorder="1"/>
    <xf numFmtId="0" fontId="6" fillId="0" borderId="1" xfId="1" applyFont="1" applyBorder="1"/>
    <xf numFmtId="0" fontId="6" fillId="0" borderId="0" xfId="1" applyFont="1" applyFill="1"/>
    <xf numFmtId="1" fontId="6" fillId="0" borderId="1" xfId="1" applyNumberFormat="1" applyFont="1" applyBorder="1"/>
    <xf numFmtId="3" fontId="4" fillId="0" borderId="1" xfId="1" applyNumberFormat="1" applyFont="1" applyFill="1" applyBorder="1"/>
    <xf numFmtId="3" fontId="5" fillId="0" borderId="1" xfId="1" applyNumberFormat="1" applyFont="1" applyFill="1" applyBorder="1"/>
    <xf numFmtId="1" fontId="3" fillId="0" borderId="0" xfId="1" applyNumberFormat="1" applyFont="1"/>
    <xf numFmtId="164" fontId="4" fillId="0" borderId="1" xfId="1" applyNumberFormat="1" applyFont="1" applyFill="1" applyBorder="1"/>
    <xf numFmtId="1" fontId="3" fillId="0" borderId="1" xfId="1" applyNumberFormat="1" applyFont="1" applyBorder="1"/>
    <xf numFmtId="3" fontId="5" fillId="0" borderId="0" xfId="1" applyNumberFormat="1" applyFont="1" applyFill="1" applyBorder="1"/>
    <xf numFmtId="164" fontId="4" fillId="0" borderId="2" xfId="1" applyNumberFormat="1" applyFont="1" applyFill="1" applyBorder="1"/>
    <xf numFmtId="1" fontId="3" fillId="0" borderId="0" xfId="1" applyNumberFormat="1" applyFont="1" applyBorder="1"/>
    <xf numFmtId="0" fontId="4" fillId="0" borderId="1" xfId="1" applyFont="1" applyFill="1" applyBorder="1"/>
    <xf numFmtId="0" fontId="2" fillId="0" borderId="1" xfId="1" applyFont="1" applyFill="1" applyBorder="1"/>
    <xf numFmtId="1" fontId="2" fillId="0" borderId="1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/>
    <xf numFmtId="3" fontId="5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1" fontId="4" fillId="0" borderId="1" xfId="1" applyNumberFormat="1" applyFont="1" applyFill="1" applyBorder="1"/>
    <xf numFmtId="0" fontId="5" fillId="0" borderId="1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wrapText="1"/>
    </xf>
    <xf numFmtId="165" fontId="5" fillId="0" borderId="1" xfId="1" applyNumberFormat="1" applyFont="1" applyFill="1" applyBorder="1"/>
    <xf numFmtId="165" fontId="4" fillId="0" borderId="1" xfId="1" applyNumberFormat="1" applyFont="1" applyFill="1" applyBorder="1"/>
    <xf numFmtId="0" fontId="2" fillId="0" borderId="0" xfId="1" applyFont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165" fontId="4" fillId="3" borderId="1" xfId="1" applyNumberFormat="1" applyFont="1" applyFill="1" applyBorder="1" applyAlignment="1">
      <alignment wrapText="1"/>
    </xf>
    <xf numFmtId="165" fontId="4" fillId="3" borderId="1" xfId="1" applyNumberFormat="1" applyFont="1" applyFill="1" applyBorder="1"/>
    <xf numFmtId="3" fontId="4" fillId="3" borderId="1" xfId="1" applyNumberFormat="1" applyFont="1" applyFill="1" applyBorder="1" applyAlignment="1">
      <alignment horizontal="right" wrapText="1"/>
    </xf>
    <xf numFmtId="0" fontId="2" fillId="3" borderId="1" xfId="1" applyFont="1" applyFill="1" applyBorder="1" applyAlignment="1">
      <alignment wrapText="1"/>
    </xf>
    <xf numFmtId="165" fontId="2" fillId="3" borderId="1" xfId="1" applyNumberFormat="1" applyFont="1" applyFill="1" applyBorder="1"/>
    <xf numFmtId="3" fontId="2" fillId="3" borderId="1" xfId="1" applyNumberFormat="1" applyFont="1" applyFill="1" applyBorder="1" applyAlignment="1">
      <alignment horizontal="right" wrapText="1"/>
    </xf>
    <xf numFmtId="165" fontId="5" fillId="3" borderId="1" xfId="1" applyNumberFormat="1" applyFont="1" applyFill="1" applyBorder="1"/>
    <xf numFmtId="3" fontId="5" fillId="3" borderId="1" xfId="1" applyNumberFormat="1" applyFont="1" applyFill="1" applyBorder="1" applyAlignment="1">
      <alignment horizontal="right" wrapText="1"/>
    </xf>
    <xf numFmtId="0" fontId="5" fillId="3" borderId="1" xfId="1" applyFont="1" applyFill="1" applyBorder="1" applyAlignment="1">
      <alignment wrapText="1"/>
    </xf>
    <xf numFmtId="165" fontId="5" fillId="3" borderId="1" xfId="1" applyNumberFormat="1" applyFont="1" applyFill="1" applyBorder="1" applyAlignment="1">
      <alignment wrapText="1"/>
    </xf>
    <xf numFmtId="165" fontId="7" fillId="3" borderId="1" xfId="1" applyNumberFormat="1" applyFont="1" applyFill="1" applyBorder="1"/>
    <xf numFmtId="3" fontId="8" fillId="3" borderId="1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A16" zoomScale="110" zoomScaleNormal="110" workbookViewId="0">
      <selection activeCell="O24" sqref="O24"/>
    </sheetView>
  </sheetViews>
  <sheetFormatPr defaultColWidth="9.140625" defaultRowHeight="15.75" x14ac:dyDescent="0.25"/>
  <cols>
    <col min="1" max="1" width="45.140625" style="2" customWidth="1"/>
    <col min="2" max="2" width="15.7109375" style="2" hidden="1" customWidth="1"/>
    <col min="3" max="3" width="17.42578125" style="2" customWidth="1"/>
    <col min="4" max="4" width="0.140625" style="2" hidden="1" customWidth="1"/>
    <col min="5" max="5" width="16.7109375" style="2" hidden="1" customWidth="1"/>
    <col min="6" max="6" width="16.42578125" style="2" customWidth="1"/>
    <col min="7" max="7" width="12.140625" style="2" customWidth="1"/>
    <col min="8" max="8" width="11.28515625" style="11" hidden="1" customWidth="1"/>
    <col min="9" max="9" width="0.140625" style="2" hidden="1" customWidth="1"/>
    <col min="10" max="10" width="13.28515625" style="2" hidden="1" customWidth="1"/>
    <col min="11" max="256" width="9.140625" style="2"/>
    <col min="257" max="257" width="45.140625" style="2" customWidth="1"/>
    <col min="258" max="258" width="0" style="2" hidden="1" customWidth="1"/>
    <col min="259" max="259" width="17.42578125" style="2" customWidth="1"/>
    <col min="260" max="261" width="0" style="2" hidden="1" customWidth="1"/>
    <col min="262" max="262" width="16.42578125" style="2" customWidth="1"/>
    <col min="263" max="263" width="12.140625" style="2" customWidth="1"/>
    <col min="264" max="266" width="0" style="2" hidden="1" customWidth="1"/>
    <col min="267" max="512" width="9.140625" style="2"/>
    <col min="513" max="513" width="45.140625" style="2" customWidth="1"/>
    <col min="514" max="514" width="0" style="2" hidden="1" customWidth="1"/>
    <col min="515" max="515" width="17.42578125" style="2" customWidth="1"/>
    <col min="516" max="517" width="0" style="2" hidden="1" customWidth="1"/>
    <col min="518" max="518" width="16.42578125" style="2" customWidth="1"/>
    <col min="519" max="519" width="12.140625" style="2" customWidth="1"/>
    <col min="520" max="522" width="0" style="2" hidden="1" customWidth="1"/>
    <col min="523" max="768" width="9.140625" style="2"/>
    <col min="769" max="769" width="45.140625" style="2" customWidth="1"/>
    <col min="770" max="770" width="0" style="2" hidden="1" customWidth="1"/>
    <col min="771" max="771" width="17.42578125" style="2" customWidth="1"/>
    <col min="772" max="773" width="0" style="2" hidden="1" customWidth="1"/>
    <col min="774" max="774" width="16.42578125" style="2" customWidth="1"/>
    <col min="775" max="775" width="12.140625" style="2" customWidth="1"/>
    <col min="776" max="778" width="0" style="2" hidden="1" customWidth="1"/>
    <col min="779" max="1024" width="9.140625" style="2"/>
    <col min="1025" max="1025" width="45.140625" style="2" customWidth="1"/>
    <col min="1026" max="1026" width="0" style="2" hidden="1" customWidth="1"/>
    <col min="1027" max="1027" width="17.42578125" style="2" customWidth="1"/>
    <col min="1028" max="1029" width="0" style="2" hidden="1" customWidth="1"/>
    <col min="1030" max="1030" width="16.42578125" style="2" customWidth="1"/>
    <col min="1031" max="1031" width="12.140625" style="2" customWidth="1"/>
    <col min="1032" max="1034" width="0" style="2" hidden="1" customWidth="1"/>
    <col min="1035" max="1280" width="9.140625" style="2"/>
    <col min="1281" max="1281" width="45.140625" style="2" customWidth="1"/>
    <col min="1282" max="1282" width="0" style="2" hidden="1" customWidth="1"/>
    <col min="1283" max="1283" width="17.42578125" style="2" customWidth="1"/>
    <col min="1284" max="1285" width="0" style="2" hidden="1" customWidth="1"/>
    <col min="1286" max="1286" width="16.42578125" style="2" customWidth="1"/>
    <col min="1287" max="1287" width="12.140625" style="2" customWidth="1"/>
    <col min="1288" max="1290" width="0" style="2" hidden="1" customWidth="1"/>
    <col min="1291" max="1536" width="9.140625" style="2"/>
    <col min="1537" max="1537" width="45.140625" style="2" customWidth="1"/>
    <col min="1538" max="1538" width="0" style="2" hidden="1" customWidth="1"/>
    <col min="1539" max="1539" width="17.42578125" style="2" customWidth="1"/>
    <col min="1540" max="1541" width="0" style="2" hidden="1" customWidth="1"/>
    <col min="1542" max="1542" width="16.42578125" style="2" customWidth="1"/>
    <col min="1543" max="1543" width="12.140625" style="2" customWidth="1"/>
    <col min="1544" max="1546" width="0" style="2" hidden="1" customWidth="1"/>
    <col min="1547" max="1792" width="9.140625" style="2"/>
    <col min="1793" max="1793" width="45.140625" style="2" customWidth="1"/>
    <col min="1794" max="1794" width="0" style="2" hidden="1" customWidth="1"/>
    <col min="1795" max="1795" width="17.42578125" style="2" customWidth="1"/>
    <col min="1796" max="1797" width="0" style="2" hidden="1" customWidth="1"/>
    <col min="1798" max="1798" width="16.42578125" style="2" customWidth="1"/>
    <col min="1799" max="1799" width="12.140625" style="2" customWidth="1"/>
    <col min="1800" max="1802" width="0" style="2" hidden="1" customWidth="1"/>
    <col min="1803" max="2048" width="9.140625" style="2"/>
    <col min="2049" max="2049" width="45.140625" style="2" customWidth="1"/>
    <col min="2050" max="2050" width="0" style="2" hidden="1" customWidth="1"/>
    <col min="2051" max="2051" width="17.42578125" style="2" customWidth="1"/>
    <col min="2052" max="2053" width="0" style="2" hidden="1" customWidth="1"/>
    <col min="2054" max="2054" width="16.42578125" style="2" customWidth="1"/>
    <col min="2055" max="2055" width="12.140625" style="2" customWidth="1"/>
    <col min="2056" max="2058" width="0" style="2" hidden="1" customWidth="1"/>
    <col min="2059" max="2304" width="9.140625" style="2"/>
    <col min="2305" max="2305" width="45.140625" style="2" customWidth="1"/>
    <col min="2306" max="2306" width="0" style="2" hidden="1" customWidth="1"/>
    <col min="2307" max="2307" width="17.42578125" style="2" customWidth="1"/>
    <col min="2308" max="2309" width="0" style="2" hidden="1" customWidth="1"/>
    <col min="2310" max="2310" width="16.42578125" style="2" customWidth="1"/>
    <col min="2311" max="2311" width="12.140625" style="2" customWidth="1"/>
    <col min="2312" max="2314" width="0" style="2" hidden="1" customWidth="1"/>
    <col min="2315" max="2560" width="9.140625" style="2"/>
    <col min="2561" max="2561" width="45.140625" style="2" customWidth="1"/>
    <col min="2562" max="2562" width="0" style="2" hidden="1" customWidth="1"/>
    <col min="2563" max="2563" width="17.42578125" style="2" customWidth="1"/>
    <col min="2564" max="2565" width="0" style="2" hidden="1" customWidth="1"/>
    <col min="2566" max="2566" width="16.42578125" style="2" customWidth="1"/>
    <col min="2567" max="2567" width="12.140625" style="2" customWidth="1"/>
    <col min="2568" max="2570" width="0" style="2" hidden="1" customWidth="1"/>
    <col min="2571" max="2816" width="9.140625" style="2"/>
    <col min="2817" max="2817" width="45.140625" style="2" customWidth="1"/>
    <col min="2818" max="2818" width="0" style="2" hidden="1" customWidth="1"/>
    <col min="2819" max="2819" width="17.42578125" style="2" customWidth="1"/>
    <col min="2820" max="2821" width="0" style="2" hidden="1" customWidth="1"/>
    <col min="2822" max="2822" width="16.42578125" style="2" customWidth="1"/>
    <col min="2823" max="2823" width="12.140625" style="2" customWidth="1"/>
    <col min="2824" max="2826" width="0" style="2" hidden="1" customWidth="1"/>
    <col min="2827" max="3072" width="9.140625" style="2"/>
    <col min="3073" max="3073" width="45.140625" style="2" customWidth="1"/>
    <col min="3074" max="3074" width="0" style="2" hidden="1" customWidth="1"/>
    <col min="3075" max="3075" width="17.42578125" style="2" customWidth="1"/>
    <col min="3076" max="3077" width="0" style="2" hidden="1" customWidth="1"/>
    <col min="3078" max="3078" width="16.42578125" style="2" customWidth="1"/>
    <col min="3079" max="3079" width="12.140625" style="2" customWidth="1"/>
    <col min="3080" max="3082" width="0" style="2" hidden="1" customWidth="1"/>
    <col min="3083" max="3328" width="9.140625" style="2"/>
    <col min="3329" max="3329" width="45.140625" style="2" customWidth="1"/>
    <col min="3330" max="3330" width="0" style="2" hidden="1" customWidth="1"/>
    <col min="3331" max="3331" width="17.42578125" style="2" customWidth="1"/>
    <col min="3332" max="3333" width="0" style="2" hidden="1" customWidth="1"/>
    <col min="3334" max="3334" width="16.42578125" style="2" customWidth="1"/>
    <col min="3335" max="3335" width="12.140625" style="2" customWidth="1"/>
    <col min="3336" max="3338" width="0" style="2" hidden="1" customWidth="1"/>
    <col min="3339" max="3584" width="9.140625" style="2"/>
    <col min="3585" max="3585" width="45.140625" style="2" customWidth="1"/>
    <col min="3586" max="3586" width="0" style="2" hidden="1" customWidth="1"/>
    <col min="3587" max="3587" width="17.42578125" style="2" customWidth="1"/>
    <col min="3588" max="3589" width="0" style="2" hidden="1" customWidth="1"/>
    <col min="3590" max="3590" width="16.42578125" style="2" customWidth="1"/>
    <col min="3591" max="3591" width="12.140625" style="2" customWidth="1"/>
    <col min="3592" max="3594" width="0" style="2" hidden="1" customWidth="1"/>
    <col min="3595" max="3840" width="9.140625" style="2"/>
    <col min="3841" max="3841" width="45.140625" style="2" customWidth="1"/>
    <col min="3842" max="3842" width="0" style="2" hidden="1" customWidth="1"/>
    <col min="3843" max="3843" width="17.42578125" style="2" customWidth="1"/>
    <col min="3844" max="3845" width="0" style="2" hidden="1" customWidth="1"/>
    <col min="3846" max="3846" width="16.42578125" style="2" customWidth="1"/>
    <col min="3847" max="3847" width="12.140625" style="2" customWidth="1"/>
    <col min="3848" max="3850" width="0" style="2" hidden="1" customWidth="1"/>
    <col min="3851" max="4096" width="9.140625" style="2"/>
    <col min="4097" max="4097" width="45.140625" style="2" customWidth="1"/>
    <col min="4098" max="4098" width="0" style="2" hidden="1" customWidth="1"/>
    <col min="4099" max="4099" width="17.42578125" style="2" customWidth="1"/>
    <col min="4100" max="4101" width="0" style="2" hidden="1" customWidth="1"/>
    <col min="4102" max="4102" width="16.42578125" style="2" customWidth="1"/>
    <col min="4103" max="4103" width="12.140625" style="2" customWidth="1"/>
    <col min="4104" max="4106" width="0" style="2" hidden="1" customWidth="1"/>
    <col min="4107" max="4352" width="9.140625" style="2"/>
    <col min="4353" max="4353" width="45.140625" style="2" customWidth="1"/>
    <col min="4354" max="4354" width="0" style="2" hidden="1" customWidth="1"/>
    <col min="4355" max="4355" width="17.42578125" style="2" customWidth="1"/>
    <col min="4356" max="4357" width="0" style="2" hidden="1" customWidth="1"/>
    <col min="4358" max="4358" width="16.42578125" style="2" customWidth="1"/>
    <col min="4359" max="4359" width="12.140625" style="2" customWidth="1"/>
    <col min="4360" max="4362" width="0" style="2" hidden="1" customWidth="1"/>
    <col min="4363" max="4608" width="9.140625" style="2"/>
    <col min="4609" max="4609" width="45.140625" style="2" customWidth="1"/>
    <col min="4610" max="4610" width="0" style="2" hidden="1" customWidth="1"/>
    <col min="4611" max="4611" width="17.42578125" style="2" customWidth="1"/>
    <col min="4612" max="4613" width="0" style="2" hidden="1" customWidth="1"/>
    <col min="4614" max="4614" width="16.42578125" style="2" customWidth="1"/>
    <col min="4615" max="4615" width="12.140625" style="2" customWidth="1"/>
    <col min="4616" max="4618" width="0" style="2" hidden="1" customWidth="1"/>
    <col min="4619" max="4864" width="9.140625" style="2"/>
    <col min="4865" max="4865" width="45.140625" style="2" customWidth="1"/>
    <col min="4866" max="4866" width="0" style="2" hidden="1" customWidth="1"/>
    <col min="4867" max="4867" width="17.42578125" style="2" customWidth="1"/>
    <col min="4868" max="4869" width="0" style="2" hidden="1" customWidth="1"/>
    <col min="4870" max="4870" width="16.42578125" style="2" customWidth="1"/>
    <col min="4871" max="4871" width="12.140625" style="2" customWidth="1"/>
    <col min="4872" max="4874" width="0" style="2" hidden="1" customWidth="1"/>
    <col min="4875" max="5120" width="9.140625" style="2"/>
    <col min="5121" max="5121" width="45.140625" style="2" customWidth="1"/>
    <col min="5122" max="5122" width="0" style="2" hidden="1" customWidth="1"/>
    <col min="5123" max="5123" width="17.42578125" style="2" customWidth="1"/>
    <col min="5124" max="5125" width="0" style="2" hidden="1" customWidth="1"/>
    <col min="5126" max="5126" width="16.42578125" style="2" customWidth="1"/>
    <col min="5127" max="5127" width="12.140625" style="2" customWidth="1"/>
    <col min="5128" max="5130" width="0" style="2" hidden="1" customWidth="1"/>
    <col min="5131" max="5376" width="9.140625" style="2"/>
    <col min="5377" max="5377" width="45.140625" style="2" customWidth="1"/>
    <col min="5378" max="5378" width="0" style="2" hidden="1" customWidth="1"/>
    <col min="5379" max="5379" width="17.42578125" style="2" customWidth="1"/>
    <col min="5380" max="5381" width="0" style="2" hidden="1" customWidth="1"/>
    <col min="5382" max="5382" width="16.42578125" style="2" customWidth="1"/>
    <col min="5383" max="5383" width="12.140625" style="2" customWidth="1"/>
    <col min="5384" max="5386" width="0" style="2" hidden="1" customWidth="1"/>
    <col min="5387" max="5632" width="9.140625" style="2"/>
    <col min="5633" max="5633" width="45.140625" style="2" customWidth="1"/>
    <col min="5634" max="5634" width="0" style="2" hidden="1" customWidth="1"/>
    <col min="5635" max="5635" width="17.42578125" style="2" customWidth="1"/>
    <col min="5636" max="5637" width="0" style="2" hidden="1" customWidth="1"/>
    <col min="5638" max="5638" width="16.42578125" style="2" customWidth="1"/>
    <col min="5639" max="5639" width="12.140625" style="2" customWidth="1"/>
    <col min="5640" max="5642" width="0" style="2" hidden="1" customWidth="1"/>
    <col min="5643" max="5888" width="9.140625" style="2"/>
    <col min="5889" max="5889" width="45.140625" style="2" customWidth="1"/>
    <col min="5890" max="5890" width="0" style="2" hidden="1" customWidth="1"/>
    <col min="5891" max="5891" width="17.42578125" style="2" customWidth="1"/>
    <col min="5892" max="5893" width="0" style="2" hidden="1" customWidth="1"/>
    <col min="5894" max="5894" width="16.42578125" style="2" customWidth="1"/>
    <col min="5895" max="5895" width="12.140625" style="2" customWidth="1"/>
    <col min="5896" max="5898" width="0" style="2" hidden="1" customWidth="1"/>
    <col min="5899" max="6144" width="9.140625" style="2"/>
    <col min="6145" max="6145" width="45.140625" style="2" customWidth="1"/>
    <col min="6146" max="6146" width="0" style="2" hidden="1" customWidth="1"/>
    <col min="6147" max="6147" width="17.42578125" style="2" customWidth="1"/>
    <col min="6148" max="6149" width="0" style="2" hidden="1" customWidth="1"/>
    <col min="6150" max="6150" width="16.42578125" style="2" customWidth="1"/>
    <col min="6151" max="6151" width="12.140625" style="2" customWidth="1"/>
    <col min="6152" max="6154" width="0" style="2" hidden="1" customWidth="1"/>
    <col min="6155" max="6400" width="9.140625" style="2"/>
    <col min="6401" max="6401" width="45.140625" style="2" customWidth="1"/>
    <col min="6402" max="6402" width="0" style="2" hidden="1" customWidth="1"/>
    <col min="6403" max="6403" width="17.42578125" style="2" customWidth="1"/>
    <col min="6404" max="6405" width="0" style="2" hidden="1" customWidth="1"/>
    <col min="6406" max="6406" width="16.42578125" style="2" customWidth="1"/>
    <col min="6407" max="6407" width="12.140625" style="2" customWidth="1"/>
    <col min="6408" max="6410" width="0" style="2" hidden="1" customWidth="1"/>
    <col min="6411" max="6656" width="9.140625" style="2"/>
    <col min="6657" max="6657" width="45.140625" style="2" customWidth="1"/>
    <col min="6658" max="6658" width="0" style="2" hidden="1" customWidth="1"/>
    <col min="6659" max="6659" width="17.42578125" style="2" customWidth="1"/>
    <col min="6660" max="6661" width="0" style="2" hidden="1" customWidth="1"/>
    <col min="6662" max="6662" width="16.42578125" style="2" customWidth="1"/>
    <col min="6663" max="6663" width="12.140625" style="2" customWidth="1"/>
    <col min="6664" max="6666" width="0" style="2" hidden="1" customWidth="1"/>
    <col min="6667" max="6912" width="9.140625" style="2"/>
    <col min="6913" max="6913" width="45.140625" style="2" customWidth="1"/>
    <col min="6914" max="6914" width="0" style="2" hidden="1" customWidth="1"/>
    <col min="6915" max="6915" width="17.42578125" style="2" customWidth="1"/>
    <col min="6916" max="6917" width="0" style="2" hidden="1" customWidth="1"/>
    <col min="6918" max="6918" width="16.42578125" style="2" customWidth="1"/>
    <col min="6919" max="6919" width="12.140625" style="2" customWidth="1"/>
    <col min="6920" max="6922" width="0" style="2" hidden="1" customWidth="1"/>
    <col min="6923" max="7168" width="9.140625" style="2"/>
    <col min="7169" max="7169" width="45.140625" style="2" customWidth="1"/>
    <col min="7170" max="7170" width="0" style="2" hidden="1" customWidth="1"/>
    <col min="7171" max="7171" width="17.42578125" style="2" customWidth="1"/>
    <col min="7172" max="7173" width="0" style="2" hidden="1" customWidth="1"/>
    <col min="7174" max="7174" width="16.42578125" style="2" customWidth="1"/>
    <col min="7175" max="7175" width="12.140625" style="2" customWidth="1"/>
    <col min="7176" max="7178" width="0" style="2" hidden="1" customWidth="1"/>
    <col min="7179" max="7424" width="9.140625" style="2"/>
    <col min="7425" max="7425" width="45.140625" style="2" customWidth="1"/>
    <col min="7426" max="7426" width="0" style="2" hidden="1" customWidth="1"/>
    <col min="7427" max="7427" width="17.42578125" style="2" customWidth="1"/>
    <col min="7428" max="7429" width="0" style="2" hidden="1" customWidth="1"/>
    <col min="7430" max="7430" width="16.42578125" style="2" customWidth="1"/>
    <col min="7431" max="7431" width="12.140625" style="2" customWidth="1"/>
    <col min="7432" max="7434" width="0" style="2" hidden="1" customWidth="1"/>
    <col min="7435" max="7680" width="9.140625" style="2"/>
    <col min="7681" max="7681" width="45.140625" style="2" customWidth="1"/>
    <col min="7682" max="7682" width="0" style="2" hidden="1" customWidth="1"/>
    <col min="7683" max="7683" width="17.42578125" style="2" customWidth="1"/>
    <col min="7684" max="7685" width="0" style="2" hidden="1" customWidth="1"/>
    <col min="7686" max="7686" width="16.42578125" style="2" customWidth="1"/>
    <col min="7687" max="7687" width="12.140625" style="2" customWidth="1"/>
    <col min="7688" max="7690" width="0" style="2" hidden="1" customWidth="1"/>
    <col min="7691" max="7936" width="9.140625" style="2"/>
    <col min="7937" max="7937" width="45.140625" style="2" customWidth="1"/>
    <col min="7938" max="7938" width="0" style="2" hidden="1" customWidth="1"/>
    <col min="7939" max="7939" width="17.42578125" style="2" customWidth="1"/>
    <col min="7940" max="7941" width="0" style="2" hidden="1" customWidth="1"/>
    <col min="7942" max="7942" width="16.42578125" style="2" customWidth="1"/>
    <col min="7943" max="7943" width="12.140625" style="2" customWidth="1"/>
    <col min="7944" max="7946" width="0" style="2" hidden="1" customWidth="1"/>
    <col min="7947" max="8192" width="9.140625" style="2"/>
    <col min="8193" max="8193" width="45.140625" style="2" customWidth="1"/>
    <col min="8194" max="8194" width="0" style="2" hidden="1" customWidth="1"/>
    <col min="8195" max="8195" width="17.42578125" style="2" customWidth="1"/>
    <col min="8196" max="8197" width="0" style="2" hidden="1" customWidth="1"/>
    <col min="8198" max="8198" width="16.42578125" style="2" customWidth="1"/>
    <col min="8199" max="8199" width="12.140625" style="2" customWidth="1"/>
    <col min="8200" max="8202" width="0" style="2" hidden="1" customWidth="1"/>
    <col min="8203" max="8448" width="9.140625" style="2"/>
    <col min="8449" max="8449" width="45.140625" style="2" customWidth="1"/>
    <col min="8450" max="8450" width="0" style="2" hidden="1" customWidth="1"/>
    <col min="8451" max="8451" width="17.42578125" style="2" customWidth="1"/>
    <col min="8452" max="8453" width="0" style="2" hidden="1" customWidth="1"/>
    <col min="8454" max="8454" width="16.42578125" style="2" customWidth="1"/>
    <col min="8455" max="8455" width="12.140625" style="2" customWidth="1"/>
    <col min="8456" max="8458" width="0" style="2" hidden="1" customWidth="1"/>
    <col min="8459" max="8704" width="9.140625" style="2"/>
    <col min="8705" max="8705" width="45.140625" style="2" customWidth="1"/>
    <col min="8706" max="8706" width="0" style="2" hidden="1" customWidth="1"/>
    <col min="8707" max="8707" width="17.42578125" style="2" customWidth="1"/>
    <col min="8708" max="8709" width="0" style="2" hidden="1" customWidth="1"/>
    <col min="8710" max="8710" width="16.42578125" style="2" customWidth="1"/>
    <col min="8711" max="8711" width="12.140625" style="2" customWidth="1"/>
    <col min="8712" max="8714" width="0" style="2" hidden="1" customWidth="1"/>
    <col min="8715" max="8960" width="9.140625" style="2"/>
    <col min="8961" max="8961" width="45.140625" style="2" customWidth="1"/>
    <col min="8962" max="8962" width="0" style="2" hidden="1" customWidth="1"/>
    <col min="8963" max="8963" width="17.42578125" style="2" customWidth="1"/>
    <col min="8964" max="8965" width="0" style="2" hidden="1" customWidth="1"/>
    <col min="8966" max="8966" width="16.42578125" style="2" customWidth="1"/>
    <col min="8967" max="8967" width="12.140625" style="2" customWidth="1"/>
    <col min="8968" max="8970" width="0" style="2" hidden="1" customWidth="1"/>
    <col min="8971" max="9216" width="9.140625" style="2"/>
    <col min="9217" max="9217" width="45.140625" style="2" customWidth="1"/>
    <col min="9218" max="9218" width="0" style="2" hidden="1" customWidth="1"/>
    <col min="9219" max="9219" width="17.42578125" style="2" customWidth="1"/>
    <col min="9220" max="9221" width="0" style="2" hidden="1" customWidth="1"/>
    <col min="9222" max="9222" width="16.42578125" style="2" customWidth="1"/>
    <col min="9223" max="9223" width="12.140625" style="2" customWidth="1"/>
    <col min="9224" max="9226" width="0" style="2" hidden="1" customWidth="1"/>
    <col min="9227" max="9472" width="9.140625" style="2"/>
    <col min="9473" max="9473" width="45.140625" style="2" customWidth="1"/>
    <col min="9474" max="9474" width="0" style="2" hidden="1" customWidth="1"/>
    <col min="9475" max="9475" width="17.42578125" style="2" customWidth="1"/>
    <col min="9476" max="9477" width="0" style="2" hidden="1" customWidth="1"/>
    <col min="9478" max="9478" width="16.42578125" style="2" customWidth="1"/>
    <col min="9479" max="9479" width="12.140625" style="2" customWidth="1"/>
    <col min="9480" max="9482" width="0" style="2" hidden="1" customWidth="1"/>
    <col min="9483" max="9728" width="9.140625" style="2"/>
    <col min="9729" max="9729" width="45.140625" style="2" customWidth="1"/>
    <col min="9730" max="9730" width="0" style="2" hidden="1" customWidth="1"/>
    <col min="9731" max="9731" width="17.42578125" style="2" customWidth="1"/>
    <col min="9732" max="9733" width="0" style="2" hidden="1" customWidth="1"/>
    <col min="9734" max="9734" width="16.42578125" style="2" customWidth="1"/>
    <col min="9735" max="9735" width="12.140625" style="2" customWidth="1"/>
    <col min="9736" max="9738" width="0" style="2" hidden="1" customWidth="1"/>
    <col min="9739" max="9984" width="9.140625" style="2"/>
    <col min="9985" max="9985" width="45.140625" style="2" customWidth="1"/>
    <col min="9986" max="9986" width="0" style="2" hidden="1" customWidth="1"/>
    <col min="9987" max="9987" width="17.42578125" style="2" customWidth="1"/>
    <col min="9988" max="9989" width="0" style="2" hidden="1" customWidth="1"/>
    <col min="9990" max="9990" width="16.42578125" style="2" customWidth="1"/>
    <col min="9991" max="9991" width="12.140625" style="2" customWidth="1"/>
    <col min="9992" max="9994" width="0" style="2" hidden="1" customWidth="1"/>
    <col min="9995" max="10240" width="9.140625" style="2"/>
    <col min="10241" max="10241" width="45.140625" style="2" customWidth="1"/>
    <col min="10242" max="10242" width="0" style="2" hidden="1" customWidth="1"/>
    <col min="10243" max="10243" width="17.42578125" style="2" customWidth="1"/>
    <col min="10244" max="10245" width="0" style="2" hidden="1" customWidth="1"/>
    <col min="10246" max="10246" width="16.42578125" style="2" customWidth="1"/>
    <col min="10247" max="10247" width="12.140625" style="2" customWidth="1"/>
    <col min="10248" max="10250" width="0" style="2" hidden="1" customWidth="1"/>
    <col min="10251" max="10496" width="9.140625" style="2"/>
    <col min="10497" max="10497" width="45.140625" style="2" customWidth="1"/>
    <col min="10498" max="10498" width="0" style="2" hidden="1" customWidth="1"/>
    <col min="10499" max="10499" width="17.42578125" style="2" customWidth="1"/>
    <col min="10500" max="10501" width="0" style="2" hidden="1" customWidth="1"/>
    <col min="10502" max="10502" width="16.42578125" style="2" customWidth="1"/>
    <col min="10503" max="10503" width="12.140625" style="2" customWidth="1"/>
    <col min="10504" max="10506" width="0" style="2" hidden="1" customWidth="1"/>
    <col min="10507" max="10752" width="9.140625" style="2"/>
    <col min="10753" max="10753" width="45.140625" style="2" customWidth="1"/>
    <col min="10754" max="10754" width="0" style="2" hidden="1" customWidth="1"/>
    <col min="10755" max="10755" width="17.42578125" style="2" customWidth="1"/>
    <col min="10756" max="10757" width="0" style="2" hidden="1" customWidth="1"/>
    <col min="10758" max="10758" width="16.42578125" style="2" customWidth="1"/>
    <col min="10759" max="10759" width="12.140625" style="2" customWidth="1"/>
    <col min="10760" max="10762" width="0" style="2" hidden="1" customWidth="1"/>
    <col min="10763" max="11008" width="9.140625" style="2"/>
    <col min="11009" max="11009" width="45.140625" style="2" customWidth="1"/>
    <col min="11010" max="11010" width="0" style="2" hidden="1" customWidth="1"/>
    <col min="11011" max="11011" width="17.42578125" style="2" customWidth="1"/>
    <col min="11012" max="11013" width="0" style="2" hidden="1" customWidth="1"/>
    <col min="11014" max="11014" width="16.42578125" style="2" customWidth="1"/>
    <col min="11015" max="11015" width="12.140625" style="2" customWidth="1"/>
    <col min="11016" max="11018" width="0" style="2" hidden="1" customWidth="1"/>
    <col min="11019" max="11264" width="9.140625" style="2"/>
    <col min="11265" max="11265" width="45.140625" style="2" customWidth="1"/>
    <col min="11266" max="11266" width="0" style="2" hidden="1" customWidth="1"/>
    <col min="11267" max="11267" width="17.42578125" style="2" customWidth="1"/>
    <col min="11268" max="11269" width="0" style="2" hidden="1" customWidth="1"/>
    <col min="11270" max="11270" width="16.42578125" style="2" customWidth="1"/>
    <col min="11271" max="11271" width="12.140625" style="2" customWidth="1"/>
    <col min="11272" max="11274" width="0" style="2" hidden="1" customWidth="1"/>
    <col min="11275" max="11520" width="9.140625" style="2"/>
    <col min="11521" max="11521" width="45.140625" style="2" customWidth="1"/>
    <col min="11522" max="11522" width="0" style="2" hidden="1" customWidth="1"/>
    <col min="11523" max="11523" width="17.42578125" style="2" customWidth="1"/>
    <col min="11524" max="11525" width="0" style="2" hidden="1" customWidth="1"/>
    <col min="11526" max="11526" width="16.42578125" style="2" customWidth="1"/>
    <col min="11527" max="11527" width="12.140625" style="2" customWidth="1"/>
    <col min="11528" max="11530" width="0" style="2" hidden="1" customWidth="1"/>
    <col min="11531" max="11776" width="9.140625" style="2"/>
    <col min="11777" max="11777" width="45.140625" style="2" customWidth="1"/>
    <col min="11778" max="11778" width="0" style="2" hidden="1" customWidth="1"/>
    <col min="11779" max="11779" width="17.42578125" style="2" customWidth="1"/>
    <col min="11780" max="11781" width="0" style="2" hidden="1" customWidth="1"/>
    <col min="11782" max="11782" width="16.42578125" style="2" customWidth="1"/>
    <col min="11783" max="11783" width="12.140625" style="2" customWidth="1"/>
    <col min="11784" max="11786" width="0" style="2" hidden="1" customWidth="1"/>
    <col min="11787" max="12032" width="9.140625" style="2"/>
    <col min="12033" max="12033" width="45.140625" style="2" customWidth="1"/>
    <col min="12034" max="12034" width="0" style="2" hidden="1" customWidth="1"/>
    <col min="12035" max="12035" width="17.42578125" style="2" customWidth="1"/>
    <col min="12036" max="12037" width="0" style="2" hidden="1" customWidth="1"/>
    <col min="12038" max="12038" width="16.42578125" style="2" customWidth="1"/>
    <col min="12039" max="12039" width="12.140625" style="2" customWidth="1"/>
    <col min="12040" max="12042" width="0" style="2" hidden="1" customWidth="1"/>
    <col min="12043" max="12288" width="9.140625" style="2"/>
    <col min="12289" max="12289" width="45.140625" style="2" customWidth="1"/>
    <col min="12290" max="12290" width="0" style="2" hidden="1" customWidth="1"/>
    <col min="12291" max="12291" width="17.42578125" style="2" customWidth="1"/>
    <col min="12292" max="12293" width="0" style="2" hidden="1" customWidth="1"/>
    <col min="12294" max="12294" width="16.42578125" style="2" customWidth="1"/>
    <col min="12295" max="12295" width="12.140625" style="2" customWidth="1"/>
    <col min="12296" max="12298" width="0" style="2" hidden="1" customWidth="1"/>
    <col min="12299" max="12544" width="9.140625" style="2"/>
    <col min="12545" max="12545" width="45.140625" style="2" customWidth="1"/>
    <col min="12546" max="12546" width="0" style="2" hidden="1" customWidth="1"/>
    <col min="12547" max="12547" width="17.42578125" style="2" customWidth="1"/>
    <col min="12548" max="12549" width="0" style="2" hidden="1" customWidth="1"/>
    <col min="12550" max="12550" width="16.42578125" style="2" customWidth="1"/>
    <col min="12551" max="12551" width="12.140625" style="2" customWidth="1"/>
    <col min="12552" max="12554" width="0" style="2" hidden="1" customWidth="1"/>
    <col min="12555" max="12800" width="9.140625" style="2"/>
    <col min="12801" max="12801" width="45.140625" style="2" customWidth="1"/>
    <col min="12802" max="12802" width="0" style="2" hidden="1" customWidth="1"/>
    <col min="12803" max="12803" width="17.42578125" style="2" customWidth="1"/>
    <col min="12804" max="12805" width="0" style="2" hidden="1" customWidth="1"/>
    <col min="12806" max="12806" width="16.42578125" style="2" customWidth="1"/>
    <col min="12807" max="12807" width="12.140625" style="2" customWidth="1"/>
    <col min="12808" max="12810" width="0" style="2" hidden="1" customWidth="1"/>
    <col min="12811" max="13056" width="9.140625" style="2"/>
    <col min="13057" max="13057" width="45.140625" style="2" customWidth="1"/>
    <col min="13058" max="13058" width="0" style="2" hidden="1" customWidth="1"/>
    <col min="13059" max="13059" width="17.42578125" style="2" customWidth="1"/>
    <col min="13060" max="13061" width="0" style="2" hidden="1" customWidth="1"/>
    <col min="13062" max="13062" width="16.42578125" style="2" customWidth="1"/>
    <col min="13063" max="13063" width="12.140625" style="2" customWidth="1"/>
    <col min="13064" max="13066" width="0" style="2" hidden="1" customWidth="1"/>
    <col min="13067" max="13312" width="9.140625" style="2"/>
    <col min="13313" max="13313" width="45.140625" style="2" customWidth="1"/>
    <col min="13314" max="13314" width="0" style="2" hidden="1" customWidth="1"/>
    <col min="13315" max="13315" width="17.42578125" style="2" customWidth="1"/>
    <col min="13316" max="13317" width="0" style="2" hidden="1" customWidth="1"/>
    <col min="13318" max="13318" width="16.42578125" style="2" customWidth="1"/>
    <col min="13319" max="13319" width="12.140625" style="2" customWidth="1"/>
    <col min="13320" max="13322" width="0" style="2" hidden="1" customWidth="1"/>
    <col min="13323" max="13568" width="9.140625" style="2"/>
    <col min="13569" max="13569" width="45.140625" style="2" customWidth="1"/>
    <col min="13570" max="13570" width="0" style="2" hidden="1" customWidth="1"/>
    <col min="13571" max="13571" width="17.42578125" style="2" customWidth="1"/>
    <col min="13572" max="13573" width="0" style="2" hidden="1" customWidth="1"/>
    <col min="13574" max="13574" width="16.42578125" style="2" customWidth="1"/>
    <col min="13575" max="13575" width="12.140625" style="2" customWidth="1"/>
    <col min="13576" max="13578" width="0" style="2" hidden="1" customWidth="1"/>
    <col min="13579" max="13824" width="9.140625" style="2"/>
    <col min="13825" max="13825" width="45.140625" style="2" customWidth="1"/>
    <col min="13826" max="13826" width="0" style="2" hidden="1" customWidth="1"/>
    <col min="13827" max="13827" width="17.42578125" style="2" customWidth="1"/>
    <col min="13828" max="13829" width="0" style="2" hidden="1" customWidth="1"/>
    <col min="13830" max="13830" width="16.42578125" style="2" customWidth="1"/>
    <col min="13831" max="13831" width="12.140625" style="2" customWidth="1"/>
    <col min="13832" max="13834" width="0" style="2" hidden="1" customWidth="1"/>
    <col min="13835" max="14080" width="9.140625" style="2"/>
    <col min="14081" max="14081" width="45.140625" style="2" customWidth="1"/>
    <col min="14082" max="14082" width="0" style="2" hidden="1" customWidth="1"/>
    <col min="14083" max="14083" width="17.42578125" style="2" customWidth="1"/>
    <col min="14084" max="14085" width="0" style="2" hidden="1" customWidth="1"/>
    <col min="14086" max="14086" width="16.42578125" style="2" customWidth="1"/>
    <col min="14087" max="14087" width="12.140625" style="2" customWidth="1"/>
    <col min="14088" max="14090" width="0" style="2" hidden="1" customWidth="1"/>
    <col min="14091" max="14336" width="9.140625" style="2"/>
    <col min="14337" max="14337" width="45.140625" style="2" customWidth="1"/>
    <col min="14338" max="14338" width="0" style="2" hidden="1" customWidth="1"/>
    <col min="14339" max="14339" width="17.42578125" style="2" customWidth="1"/>
    <col min="14340" max="14341" width="0" style="2" hidden="1" customWidth="1"/>
    <col min="14342" max="14342" width="16.42578125" style="2" customWidth="1"/>
    <col min="14343" max="14343" width="12.140625" style="2" customWidth="1"/>
    <col min="14344" max="14346" width="0" style="2" hidden="1" customWidth="1"/>
    <col min="14347" max="14592" width="9.140625" style="2"/>
    <col min="14593" max="14593" width="45.140625" style="2" customWidth="1"/>
    <col min="14594" max="14594" width="0" style="2" hidden="1" customWidth="1"/>
    <col min="14595" max="14595" width="17.42578125" style="2" customWidth="1"/>
    <col min="14596" max="14597" width="0" style="2" hidden="1" customWidth="1"/>
    <col min="14598" max="14598" width="16.42578125" style="2" customWidth="1"/>
    <col min="14599" max="14599" width="12.140625" style="2" customWidth="1"/>
    <col min="14600" max="14602" width="0" style="2" hidden="1" customWidth="1"/>
    <col min="14603" max="14848" width="9.140625" style="2"/>
    <col min="14849" max="14849" width="45.140625" style="2" customWidth="1"/>
    <col min="14850" max="14850" width="0" style="2" hidden="1" customWidth="1"/>
    <col min="14851" max="14851" width="17.42578125" style="2" customWidth="1"/>
    <col min="14852" max="14853" width="0" style="2" hidden="1" customWidth="1"/>
    <col min="14854" max="14854" width="16.42578125" style="2" customWidth="1"/>
    <col min="14855" max="14855" width="12.140625" style="2" customWidth="1"/>
    <col min="14856" max="14858" width="0" style="2" hidden="1" customWidth="1"/>
    <col min="14859" max="15104" width="9.140625" style="2"/>
    <col min="15105" max="15105" width="45.140625" style="2" customWidth="1"/>
    <col min="15106" max="15106" width="0" style="2" hidden="1" customWidth="1"/>
    <col min="15107" max="15107" width="17.42578125" style="2" customWidth="1"/>
    <col min="15108" max="15109" width="0" style="2" hidden="1" customWidth="1"/>
    <col min="15110" max="15110" width="16.42578125" style="2" customWidth="1"/>
    <col min="15111" max="15111" width="12.140625" style="2" customWidth="1"/>
    <col min="15112" max="15114" width="0" style="2" hidden="1" customWidth="1"/>
    <col min="15115" max="15360" width="9.140625" style="2"/>
    <col min="15361" max="15361" width="45.140625" style="2" customWidth="1"/>
    <col min="15362" max="15362" width="0" style="2" hidden="1" customWidth="1"/>
    <col min="15363" max="15363" width="17.42578125" style="2" customWidth="1"/>
    <col min="15364" max="15365" width="0" style="2" hidden="1" customWidth="1"/>
    <col min="15366" max="15366" width="16.42578125" style="2" customWidth="1"/>
    <col min="15367" max="15367" width="12.140625" style="2" customWidth="1"/>
    <col min="15368" max="15370" width="0" style="2" hidden="1" customWidth="1"/>
    <col min="15371" max="15616" width="9.140625" style="2"/>
    <col min="15617" max="15617" width="45.140625" style="2" customWidth="1"/>
    <col min="15618" max="15618" width="0" style="2" hidden="1" customWidth="1"/>
    <col min="15619" max="15619" width="17.42578125" style="2" customWidth="1"/>
    <col min="15620" max="15621" width="0" style="2" hidden="1" customWidth="1"/>
    <col min="15622" max="15622" width="16.42578125" style="2" customWidth="1"/>
    <col min="15623" max="15623" width="12.140625" style="2" customWidth="1"/>
    <col min="15624" max="15626" width="0" style="2" hidden="1" customWidth="1"/>
    <col min="15627" max="15872" width="9.140625" style="2"/>
    <col min="15873" max="15873" width="45.140625" style="2" customWidth="1"/>
    <col min="15874" max="15874" width="0" style="2" hidden="1" customWidth="1"/>
    <col min="15875" max="15875" width="17.42578125" style="2" customWidth="1"/>
    <col min="15876" max="15877" width="0" style="2" hidden="1" customWidth="1"/>
    <col min="15878" max="15878" width="16.42578125" style="2" customWidth="1"/>
    <col min="15879" max="15879" width="12.140625" style="2" customWidth="1"/>
    <col min="15880" max="15882" width="0" style="2" hidden="1" customWidth="1"/>
    <col min="15883" max="16128" width="9.140625" style="2"/>
    <col min="16129" max="16129" width="45.140625" style="2" customWidth="1"/>
    <col min="16130" max="16130" width="0" style="2" hidden="1" customWidth="1"/>
    <col min="16131" max="16131" width="17.42578125" style="2" customWidth="1"/>
    <col min="16132" max="16133" width="0" style="2" hidden="1" customWidth="1"/>
    <col min="16134" max="16134" width="16.42578125" style="2" customWidth="1"/>
    <col min="16135" max="16135" width="12.140625" style="2" customWidth="1"/>
    <col min="16136" max="16138" width="0" style="2" hidden="1" customWidth="1"/>
    <col min="16139" max="16384" width="9.140625" style="2"/>
  </cols>
  <sheetData>
    <row r="1" spans="1:11" ht="18.75" x14ac:dyDescent="0.3">
      <c r="A1" s="50" t="s">
        <v>0</v>
      </c>
      <c r="B1" s="50"/>
      <c r="C1" s="50"/>
      <c r="D1" s="50"/>
      <c r="E1" s="50"/>
      <c r="F1" s="50"/>
      <c r="G1" s="50"/>
      <c r="H1" s="1"/>
    </row>
    <row r="2" spans="1:11" ht="19.149999999999999" customHeight="1" x14ac:dyDescent="0.3">
      <c r="A2" s="50" t="s">
        <v>42</v>
      </c>
      <c r="B2" s="50"/>
      <c r="C2" s="50"/>
      <c r="D2" s="50"/>
      <c r="E2" s="50"/>
      <c r="F2" s="50"/>
      <c r="G2" s="50"/>
      <c r="H2" s="3"/>
    </row>
    <row r="3" spans="1:11" ht="22.15" customHeight="1" x14ac:dyDescent="0.25">
      <c r="A3" s="4"/>
      <c r="B3" s="4"/>
      <c r="C3" s="4"/>
      <c r="D3" s="4"/>
      <c r="E3" s="4"/>
      <c r="F3" s="4"/>
      <c r="G3" s="5" t="s">
        <v>1</v>
      </c>
      <c r="H3" s="6"/>
    </row>
    <row r="4" spans="1:11" ht="62.25" customHeight="1" x14ac:dyDescent="0.25">
      <c r="A4" s="34"/>
      <c r="B4" s="7" t="s">
        <v>2</v>
      </c>
      <c r="C4" s="7" t="s">
        <v>40</v>
      </c>
      <c r="D4" s="7" t="s">
        <v>3</v>
      </c>
      <c r="E4" s="7" t="s">
        <v>4</v>
      </c>
      <c r="F4" s="7" t="s">
        <v>41</v>
      </c>
      <c r="G4" s="7" t="s">
        <v>5</v>
      </c>
      <c r="H4" s="7" t="s">
        <v>5</v>
      </c>
      <c r="J4" s="8" t="s">
        <v>6</v>
      </c>
    </row>
    <row r="5" spans="1:11" ht="7.5" customHeight="1" x14ac:dyDescent="0.3">
      <c r="A5" s="34"/>
      <c r="B5" s="34"/>
      <c r="C5" s="7"/>
      <c r="D5" s="7"/>
      <c r="E5" s="7"/>
      <c r="F5" s="7"/>
      <c r="G5" s="7"/>
      <c r="H5" s="7"/>
      <c r="J5" s="9"/>
    </row>
    <row r="6" spans="1:11" ht="18.75" customHeight="1" x14ac:dyDescent="0.25">
      <c r="A6" s="34" t="s">
        <v>7</v>
      </c>
      <c r="B6" s="34"/>
      <c r="C6" s="10"/>
      <c r="D6" s="10"/>
      <c r="E6" s="10"/>
      <c r="F6" s="10"/>
      <c r="G6" s="10"/>
      <c r="H6" s="10"/>
      <c r="J6" s="9"/>
    </row>
    <row r="7" spans="1:11" s="11" customFormat="1" ht="20.25" customHeight="1" x14ac:dyDescent="0.3">
      <c r="A7" s="35" t="s">
        <v>8</v>
      </c>
      <c r="B7" s="36" t="e">
        <f>B8+B14</f>
        <v>#REF!</v>
      </c>
      <c r="C7" s="44">
        <f>C8+C14</f>
        <v>688188.00000000012</v>
      </c>
      <c r="D7" s="37">
        <f>D8+D14</f>
        <v>0</v>
      </c>
      <c r="E7" s="37">
        <f>E8+E14</f>
        <v>0</v>
      </c>
      <c r="F7" s="44">
        <f>F8+F14</f>
        <v>313099.5</v>
      </c>
      <c r="G7" s="37">
        <f>F7/C7*100</f>
        <v>45.496216150238013</v>
      </c>
      <c r="H7" s="10" t="e">
        <f>SUM(F7/D7*100)</f>
        <v>#DIV/0!</v>
      </c>
      <c r="J7" s="12" t="e">
        <f>SUM(J8+J14)</f>
        <v>#REF!</v>
      </c>
    </row>
    <row r="8" spans="1:11" s="11" customFormat="1" ht="15.75" customHeight="1" x14ac:dyDescent="0.25">
      <c r="A8" s="13" t="s">
        <v>9</v>
      </c>
      <c r="B8" s="10" t="e">
        <f>B9+B10+B11+#REF!+#REF!+#REF!+B13+#REF!</f>
        <v>#REF!</v>
      </c>
      <c r="C8" s="45">
        <f>C9+C10+C11+C12+C13</f>
        <v>636858.10000000009</v>
      </c>
      <c r="D8" s="14">
        <f>D9+D10+D11+D12+D13</f>
        <v>0</v>
      </c>
      <c r="E8" s="14">
        <f>E9+E10+E11+E12+E13</f>
        <v>0</v>
      </c>
      <c r="F8" s="45">
        <f>F9+F10+F11+F12+F13</f>
        <v>282231.2</v>
      </c>
      <c r="G8" s="14">
        <f>F8/C8*100</f>
        <v>44.316182835705469</v>
      </c>
      <c r="H8" s="10"/>
      <c r="J8" s="12" t="e">
        <f>J9+J10+J11+#REF!+#REF!+J13</f>
        <v>#REF!</v>
      </c>
      <c r="K8" s="15"/>
    </row>
    <row r="9" spans="1:11" ht="16.5" customHeight="1" x14ac:dyDescent="0.25">
      <c r="A9" s="38" t="s">
        <v>10</v>
      </c>
      <c r="B9" s="38">
        <v>314467</v>
      </c>
      <c r="C9" s="46">
        <v>511114.8</v>
      </c>
      <c r="D9" s="16"/>
      <c r="E9" s="16"/>
      <c r="F9" s="46">
        <v>215875</v>
      </c>
      <c r="G9" s="16">
        <f t="shared" ref="G9:G22" si="0">F9/C9*100</f>
        <v>42.236108208958143</v>
      </c>
      <c r="H9" s="17" t="e">
        <f t="shared" ref="H9:H38" si="1">SUM(F9/D9*100)</f>
        <v>#DIV/0!</v>
      </c>
      <c r="J9" s="18">
        <v>217580</v>
      </c>
      <c r="K9" s="19"/>
    </row>
    <row r="10" spans="1:11" ht="15" customHeight="1" x14ac:dyDescent="0.25">
      <c r="A10" s="38" t="s">
        <v>11</v>
      </c>
      <c r="B10" s="38">
        <v>24600</v>
      </c>
      <c r="C10" s="46">
        <v>36700</v>
      </c>
      <c r="D10" s="16"/>
      <c r="E10" s="16"/>
      <c r="F10" s="46">
        <v>20509.8</v>
      </c>
      <c r="G10" s="16">
        <f t="shared" si="0"/>
        <v>55.885013623978196</v>
      </c>
      <c r="H10" s="17" t="e">
        <f t="shared" si="1"/>
        <v>#DIV/0!</v>
      </c>
      <c r="J10" s="18">
        <v>21300</v>
      </c>
    </row>
    <row r="11" spans="1:11" ht="17.25" customHeight="1" x14ac:dyDescent="0.25">
      <c r="A11" s="38" t="s">
        <v>12</v>
      </c>
      <c r="B11" s="38">
        <v>15300</v>
      </c>
      <c r="C11" s="47">
        <v>80449.3</v>
      </c>
      <c r="D11" s="39"/>
      <c r="E11" s="39"/>
      <c r="F11" s="47">
        <v>41384.5</v>
      </c>
      <c r="G11" s="16">
        <f t="shared" si="0"/>
        <v>51.441715465516793</v>
      </c>
      <c r="H11" s="17" t="e">
        <f t="shared" si="1"/>
        <v>#DIV/0!</v>
      </c>
      <c r="J11" s="20">
        <v>25090</v>
      </c>
    </row>
    <row r="12" spans="1:11" ht="15.75" customHeight="1" x14ac:dyDescent="0.25">
      <c r="A12" s="38" t="s">
        <v>13</v>
      </c>
      <c r="B12" s="38"/>
      <c r="C12" s="48">
        <v>668</v>
      </c>
      <c r="D12" s="27"/>
      <c r="E12" s="27"/>
      <c r="F12" s="48">
        <v>603</v>
      </c>
      <c r="G12" s="16">
        <f t="shared" si="0"/>
        <v>90.269461077844312</v>
      </c>
      <c r="H12" s="17" t="e">
        <f t="shared" si="1"/>
        <v>#DIV/0!</v>
      </c>
      <c r="J12" s="18"/>
    </row>
    <row r="13" spans="1:11" ht="15.75" customHeight="1" x14ac:dyDescent="0.25">
      <c r="A13" s="38" t="s">
        <v>14</v>
      </c>
      <c r="B13" s="38">
        <v>5100</v>
      </c>
      <c r="C13" s="48">
        <v>7926</v>
      </c>
      <c r="D13" s="27"/>
      <c r="E13" s="27"/>
      <c r="F13" s="48">
        <v>3858.9</v>
      </c>
      <c r="G13" s="16">
        <f t="shared" si="0"/>
        <v>48.686601059803181</v>
      </c>
      <c r="H13" s="17" t="e">
        <f t="shared" si="1"/>
        <v>#DIV/0!</v>
      </c>
      <c r="J13" s="18">
        <v>4700</v>
      </c>
    </row>
    <row r="14" spans="1:11" ht="15.75" customHeight="1" x14ac:dyDescent="0.25">
      <c r="A14" s="40" t="s">
        <v>15</v>
      </c>
      <c r="B14" s="41">
        <f>B15+B16+B17+B18+B19+B20</f>
        <v>35628</v>
      </c>
      <c r="C14" s="49">
        <f>C15+C16+C17+C18+C19+C20</f>
        <v>51329.9</v>
      </c>
      <c r="D14" s="26">
        <f>D15+D16+D17+D18+D19+D20</f>
        <v>0</v>
      </c>
      <c r="E14" s="26">
        <f>E15+E16+E17+E18+E19+E20</f>
        <v>0</v>
      </c>
      <c r="F14" s="49">
        <f>F15+F16+F17+F18+F19+F20</f>
        <v>30868.300000000003</v>
      </c>
      <c r="G14" s="14">
        <f>F14/C14*100</f>
        <v>60.137074103008189</v>
      </c>
      <c r="H14" s="10"/>
      <c r="I14" s="21"/>
      <c r="J14" s="22">
        <f>J15+J16+J17+J18+J19+J20</f>
        <v>49789</v>
      </c>
    </row>
    <row r="15" spans="1:11" ht="45" customHeight="1" x14ac:dyDescent="0.25">
      <c r="A15" s="42" t="s">
        <v>16</v>
      </c>
      <c r="B15" s="42">
        <v>9076</v>
      </c>
      <c r="C15" s="47">
        <f>22000+1248</f>
        <v>23248</v>
      </c>
      <c r="D15" s="39"/>
      <c r="E15" s="39"/>
      <c r="F15" s="48">
        <f>20196.3+329.9</f>
        <v>20526.2</v>
      </c>
      <c r="G15" s="16">
        <f t="shared" si="0"/>
        <v>88.292326221610466</v>
      </c>
      <c r="H15" s="17" t="e">
        <f t="shared" si="1"/>
        <v>#DIV/0!</v>
      </c>
      <c r="J15" s="18">
        <v>9980</v>
      </c>
    </row>
    <row r="16" spans="1:11" ht="32.25" customHeight="1" x14ac:dyDescent="0.25">
      <c r="A16" s="42" t="s">
        <v>17</v>
      </c>
      <c r="B16" s="42">
        <v>1404</v>
      </c>
      <c r="C16" s="47">
        <v>2313</v>
      </c>
      <c r="D16" s="39"/>
      <c r="E16" s="39"/>
      <c r="F16" s="48">
        <v>1343.6</v>
      </c>
      <c r="G16" s="16">
        <f t="shared" si="0"/>
        <v>58.089061824470377</v>
      </c>
      <c r="H16" s="17" t="e">
        <f t="shared" si="1"/>
        <v>#DIV/0!</v>
      </c>
      <c r="J16" s="18">
        <v>2890</v>
      </c>
    </row>
    <row r="17" spans="1:13" ht="30.75" customHeight="1" x14ac:dyDescent="0.25">
      <c r="A17" s="42" t="s">
        <v>18</v>
      </c>
      <c r="B17" s="42"/>
      <c r="C17" s="47">
        <v>147.9</v>
      </c>
      <c r="D17" s="39"/>
      <c r="E17" s="39"/>
      <c r="F17" s="48">
        <f>378.4+40.8</f>
        <v>419.2</v>
      </c>
      <c r="G17" s="16"/>
      <c r="H17" s="17" t="e">
        <f t="shared" si="1"/>
        <v>#DIV/0!</v>
      </c>
      <c r="J17" s="18">
        <v>6700</v>
      </c>
    </row>
    <row r="18" spans="1:13" ht="18" customHeight="1" x14ac:dyDescent="0.25">
      <c r="A18" s="42" t="s">
        <v>19</v>
      </c>
      <c r="B18" s="42">
        <v>21200</v>
      </c>
      <c r="C18" s="47">
        <f>1382+23000</f>
        <v>24382</v>
      </c>
      <c r="D18" s="39"/>
      <c r="E18" s="39"/>
      <c r="F18" s="48">
        <f>1663.8+6659.1</f>
        <v>8322.9</v>
      </c>
      <c r="G18" s="16">
        <f t="shared" si="0"/>
        <v>34.135427774587804</v>
      </c>
      <c r="H18" s="17" t="e">
        <f t="shared" si="1"/>
        <v>#DIV/0!</v>
      </c>
      <c r="J18" s="18">
        <v>21019</v>
      </c>
    </row>
    <row r="19" spans="1:13" ht="17.45" customHeight="1" x14ac:dyDescent="0.25">
      <c r="A19" s="42" t="s">
        <v>20</v>
      </c>
      <c r="B19" s="42">
        <v>3948</v>
      </c>
      <c r="C19" s="47">
        <v>1239</v>
      </c>
      <c r="D19" s="39"/>
      <c r="E19" s="39"/>
      <c r="F19" s="48">
        <v>256.39999999999998</v>
      </c>
      <c r="G19" s="16">
        <f t="shared" si="0"/>
        <v>20.694108151735268</v>
      </c>
      <c r="H19" s="17" t="e">
        <f>G19/D19*100</f>
        <v>#DIV/0!</v>
      </c>
      <c r="J19" s="18">
        <v>5700</v>
      </c>
    </row>
    <row r="20" spans="1:13" ht="15.75" customHeight="1" x14ac:dyDescent="0.25">
      <c r="A20" s="42" t="s">
        <v>21</v>
      </c>
      <c r="B20" s="42"/>
      <c r="C20" s="39"/>
      <c r="D20" s="39"/>
      <c r="E20" s="39"/>
      <c r="F20" s="48"/>
      <c r="G20" s="16"/>
      <c r="H20" s="17"/>
      <c r="J20" s="18">
        <v>3500</v>
      </c>
    </row>
    <row r="21" spans="1:13" s="21" customFormat="1" ht="16.5" customHeight="1" x14ac:dyDescent="0.25">
      <c r="A21" s="51" t="s">
        <v>22</v>
      </c>
      <c r="B21" s="51"/>
      <c r="C21" s="52">
        <v>1185691.7</v>
      </c>
      <c r="D21" s="52"/>
      <c r="E21" s="52"/>
      <c r="F21" s="53">
        <v>716551.9</v>
      </c>
      <c r="G21" s="54">
        <f t="shared" si="0"/>
        <v>60.433239095795308</v>
      </c>
      <c r="H21" s="10" t="e">
        <f t="shared" si="1"/>
        <v>#DIV/0!</v>
      </c>
      <c r="J21" s="23">
        <v>575784</v>
      </c>
      <c r="M21" s="24"/>
    </row>
    <row r="22" spans="1:13" ht="18" customHeight="1" x14ac:dyDescent="0.3">
      <c r="A22" s="55" t="s">
        <v>23</v>
      </c>
      <c r="B22" s="55"/>
      <c r="C22" s="56">
        <f>C7+C21</f>
        <v>1873879.7000000002</v>
      </c>
      <c r="D22" s="56" t="e">
        <f>#REF!+D21</f>
        <v>#REF!</v>
      </c>
      <c r="E22" s="56" t="e">
        <f>#REF!+E21</f>
        <v>#REF!</v>
      </c>
      <c r="F22" s="56">
        <f>SUM(F7+F21)</f>
        <v>1029651.4</v>
      </c>
      <c r="G22" s="57">
        <f t="shared" si="0"/>
        <v>54.947572141370649</v>
      </c>
      <c r="H22" s="10" t="e">
        <f t="shared" si="1"/>
        <v>#REF!</v>
      </c>
      <c r="J22" s="25" t="e">
        <f>J7+J21</f>
        <v>#REF!</v>
      </c>
    </row>
    <row r="23" spans="1:13" ht="6" customHeight="1" x14ac:dyDescent="0.25">
      <c r="A23" s="51"/>
      <c r="B23" s="51"/>
      <c r="C23" s="53"/>
      <c r="D23" s="53"/>
      <c r="E23" s="53"/>
      <c r="F23" s="53"/>
      <c r="G23" s="54"/>
      <c r="H23" s="10"/>
      <c r="J23" s="25"/>
    </row>
    <row r="24" spans="1:13" ht="18" customHeight="1" x14ac:dyDescent="0.25">
      <c r="A24" s="51" t="s">
        <v>24</v>
      </c>
      <c r="B24" s="51"/>
      <c r="C24" s="52"/>
      <c r="D24" s="52"/>
      <c r="E24" s="52"/>
      <c r="F24" s="58"/>
      <c r="G24" s="59"/>
      <c r="H24" s="10"/>
      <c r="J24" s="9"/>
    </row>
    <row r="25" spans="1:13" ht="18.75" customHeight="1" x14ac:dyDescent="0.25">
      <c r="A25" s="60" t="s">
        <v>25</v>
      </c>
      <c r="B25" s="60"/>
      <c r="C25" s="61">
        <v>106454.3</v>
      </c>
      <c r="D25" s="61"/>
      <c r="E25" s="61"/>
      <c r="F25" s="58">
        <v>60210.400000000001</v>
      </c>
      <c r="G25" s="59">
        <f t="shared" ref="G25:G38" si="2">F25/C25*100</f>
        <v>56.559857140575822</v>
      </c>
      <c r="H25" s="17" t="e">
        <f t="shared" si="1"/>
        <v>#DIV/0!</v>
      </c>
      <c r="J25" s="9">
        <v>84078</v>
      </c>
    </row>
    <row r="26" spans="1:13" ht="17.25" customHeight="1" x14ac:dyDescent="0.25">
      <c r="A26" s="60" t="s">
        <v>26</v>
      </c>
      <c r="B26" s="60"/>
      <c r="C26" s="61">
        <v>4740.8</v>
      </c>
      <c r="D26" s="61"/>
      <c r="E26" s="61"/>
      <c r="F26" s="58">
        <v>2307.1999999999998</v>
      </c>
      <c r="G26" s="59">
        <f t="shared" si="2"/>
        <v>48.666891663854194</v>
      </c>
      <c r="H26" s="17" t="e">
        <f t="shared" si="1"/>
        <v>#DIV/0!</v>
      </c>
      <c r="J26" s="9">
        <v>2381</v>
      </c>
    </row>
    <row r="27" spans="1:13" ht="18" customHeight="1" x14ac:dyDescent="0.25">
      <c r="A27" s="60" t="s">
        <v>27</v>
      </c>
      <c r="B27" s="60"/>
      <c r="C27" s="61">
        <v>5411.8</v>
      </c>
      <c r="D27" s="61"/>
      <c r="E27" s="61"/>
      <c r="F27" s="58">
        <v>2184.1999999999998</v>
      </c>
      <c r="G27" s="59">
        <f t="shared" si="2"/>
        <v>40.359954174211907</v>
      </c>
      <c r="H27" s="17" t="e">
        <f t="shared" si="1"/>
        <v>#DIV/0!</v>
      </c>
      <c r="J27" s="9">
        <v>3379</v>
      </c>
    </row>
    <row r="28" spans="1:13" ht="17.25" customHeight="1" x14ac:dyDescent="0.25">
      <c r="A28" s="60" t="s">
        <v>28</v>
      </c>
      <c r="B28" s="60"/>
      <c r="C28" s="61">
        <v>77662.100000000006</v>
      </c>
      <c r="D28" s="61"/>
      <c r="E28" s="61"/>
      <c r="F28" s="58">
        <v>1379.6</v>
      </c>
      <c r="G28" s="59">
        <f t="shared" si="2"/>
        <v>1.7764134629375201</v>
      </c>
      <c r="H28" s="17" t="e">
        <f t="shared" si="1"/>
        <v>#DIV/0!</v>
      </c>
      <c r="J28" s="9">
        <v>22224</v>
      </c>
    </row>
    <row r="29" spans="1:13" ht="16.5" customHeight="1" x14ac:dyDescent="0.25">
      <c r="A29" s="60" t="s">
        <v>29</v>
      </c>
      <c r="B29" s="60"/>
      <c r="C29" s="61">
        <v>79877.2</v>
      </c>
      <c r="D29" s="61"/>
      <c r="E29" s="61"/>
      <c r="F29" s="58">
        <v>19592.099999999999</v>
      </c>
      <c r="G29" s="59">
        <f t="shared" si="2"/>
        <v>24.527775134831966</v>
      </c>
      <c r="H29" s="17" t="e">
        <f t="shared" si="1"/>
        <v>#DIV/0!</v>
      </c>
      <c r="J29" s="9">
        <v>138487</v>
      </c>
    </row>
    <row r="30" spans="1:13" ht="17.25" customHeight="1" x14ac:dyDescent="0.25">
      <c r="A30" s="60" t="s">
        <v>30</v>
      </c>
      <c r="B30" s="60"/>
      <c r="C30" s="61">
        <v>3003</v>
      </c>
      <c r="D30" s="61"/>
      <c r="E30" s="61"/>
      <c r="F30" s="58">
        <v>3003</v>
      </c>
      <c r="G30" s="59">
        <f t="shared" si="2"/>
        <v>100</v>
      </c>
      <c r="H30" s="17" t="e">
        <f t="shared" si="1"/>
        <v>#DIV/0!</v>
      </c>
      <c r="J30" s="9">
        <v>2390</v>
      </c>
    </row>
    <row r="31" spans="1:13" ht="18" customHeight="1" x14ac:dyDescent="0.25">
      <c r="A31" s="60" t="s">
        <v>31</v>
      </c>
      <c r="B31" s="60"/>
      <c r="C31" s="61">
        <v>1370131.1</v>
      </c>
      <c r="D31" s="61"/>
      <c r="E31" s="61"/>
      <c r="F31" s="58">
        <v>789025.5</v>
      </c>
      <c r="G31" s="59">
        <f t="shared" si="2"/>
        <v>57.587591435593275</v>
      </c>
      <c r="H31" s="17" t="e">
        <f t="shared" si="1"/>
        <v>#DIV/0!</v>
      </c>
      <c r="J31" s="9">
        <v>610666</v>
      </c>
    </row>
    <row r="32" spans="1:13" ht="31.5" customHeight="1" x14ac:dyDescent="0.25">
      <c r="A32" s="60" t="s">
        <v>32</v>
      </c>
      <c r="B32" s="60"/>
      <c r="C32" s="61">
        <v>166415.29999999999</v>
      </c>
      <c r="D32" s="61"/>
      <c r="E32" s="61"/>
      <c r="F32" s="58">
        <v>112179.1</v>
      </c>
      <c r="G32" s="59">
        <f t="shared" si="2"/>
        <v>67.409126444503613</v>
      </c>
      <c r="H32" s="17" t="e">
        <f t="shared" si="1"/>
        <v>#DIV/0!</v>
      </c>
      <c r="J32" s="9">
        <v>80984</v>
      </c>
    </row>
    <row r="33" spans="1:11" ht="17.25" customHeight="1" x14ac:dyDescent="0.25">
      <c r="A33" s="60" t="s">
        <v>33</v>
      </c>
      <c r="B33" s="60"/>
      <c r="C33" s="61">
        <v>34583.599999999999</v>
      </c>
      <c r="D33" s="61"/>
      <c r="E33" s="61"/>
      <c r="F33" s="58">
        <v>19409.099999999999</v>
      </c>
      <c r="G33" s="59">
        <f t="shared" si="2"/>
        <v>56.122266045177483</v>
      </c>
      <c r="H33" s="17" t="e">
        <f t="shared" si="1"/>
        <v>#DIV/0!</v>
      </c>
      <c r="J33" s="9">
        <v>21557</v>
      </c>
    </row>
    <row r="34" spans="1:11" ht="16.5" customHeight="1" x14ac:dyDescent="0.25">
      <c r="A34" s="60" t="s">
        <v>34</v>
      </c>
      <c r="B34" s="60"/>
      <c r="C34" s="61">
        <v>977.9</v>
      </c>
      <c r="D34" s="61"/>
      <c r="E34" s="61"/>
      <c r="F34" s="58">
        <v>407.5</v>
      </c>
      <c r="G34" s="59">
        <f t="shared" si="2"/>
        <v>41.670927497699154</v>
      </c>
      <c r="H34" s="17" t="e">
        <f t="shared" si="1"/>
        <v>#DIV/0!</v>
      </c>
      <c r="J34" s="9">
        <v>568</v>
      </c>
    </row>
    <row r="35" spans="1:11" ht="19.5" customHeight="1" x14ac:dyDescent="0.25">
      <c r="A35" s="60" t="s">
        <v>35</v>
      </c>
      <c r="B35" s="60"/>
      <c r="C35" s="61">
        <v>84357.2</v>
      </c>
      <c r="D35" s="61"/>
      <c r="E35" s="61"/>
      <c r="F35" s="58">
        <v>46292.6</v>
      </c>
      <c r="G35" s="59">
        <f t="shared" si="2"/>
        <v>54.876880693052875</v>
      </c>
      <c r="H35" s="17" t="e">
        <f t="shared" si="1"/>
        <v>#DIV/0!</v>
      </c>
      <c r="J35" s="9">
        <v>4501</v>
      </c>
    </row>
    <row r="36" spans="1:11" ht="18" customHeight="1" x14ac:dyDescent="0.25">
      <c r="A36" s="60" t="s">
        <v>36</v>
      </c>
      <c r="B36" s="60"/>
      <c r="C36" s="58">
        <v>1305</v>
      </c>
      <c r="D36" s="58"/>
      <c r="E36" s="53"/>
      <c r="F36" s="58">
        <v>725</v>
      </c>
      <c r="G36" s="59">
        <f t="shared" si="2"/>
        <v>55.555555555555557</v>
      </c>
      <c r="H36" s="17" t="e">
        <f t="shared" si="1"/>
        <v>#DIV/0!</v>
      </c>
      <c r="J36" s="9">
        <v>640</v>
      </c>
    </row>
    <row r="37" spans="1:11" ht="16.5" customHeight="1" x14ac:dyDescent="0.25">
      <c r="A37" s="60" t="s">
        <v>37</v>
      </c>
      <c r="B37" s="60"/>
      <c r="C37" s="58">
        <v>25880.1</v>
      </c>
      <c r="D37" s="58"/>
      <c r="E37" s="58"/>
      <c r="F37" s="58">
        <v>15585.7</v>
      </c>
      <c r="G37" s="59">
        <f t="shared" si="2"/>
        <v>60.222719386710253</v>
      </c>
      <c r="H37" s="17" t="e">
        <f t="shared" si="1"/>
        <v>#DIV/0!</v>
      </c>
      <c r="J37" s="9">
        <v>138</v>
      </c>
    </row>
    <row r="38" spans="1:11" ht="18" customHeight="1" x14ac:dyDescent="0.3">
      <c r="A38" s="55" t="s">
        <v>38</v>
      </c>
      <c r="B38" s="55"/>
      <c r="C38" s="56">
        <f>SUM(C25:C37)</f>
        <v>1960799.4000000001</v>
      </c>
      <c r="D38" s="62">
        <f>D25+D26+D27+D28+D29+D30+D31+D32+D33+D34+D35+D36+D37</f>
        <v>0</v>
      </c>
      <c r="E38" s="62">
        <f>E25+E26+E27+E28+E29+E30+E31+E32+E33+E34+E35+E36+E37</f>
        <v>0</v>
      </c>
      <c r="F38" s="56">
        <f>F25+F26+F27+F28+F29+F30+F31+F32+F33+F34+F35+F36+F37</f>
        <v>1072301</v>
      </c>
      <c r="G38" s="57">
        <f t="shared" si="2"/>
        <v>54.686930238758734</v>
      </c>
      <c r="H38" s="10" t="e">
        <f t="shared" si="1"/>
        <v>#DIV/0!</v>
      </c>
      <c r="J38" s="23">
        <f>J25+J26+J27+J28+J29+J30+J31+J32+J33+J34+J35+J36+J37</f>
        <v>971993</v>
      </c>
      <c r="K38" s="28"/>
    </row>
    <row r="39" spans="1:11" ht="30.75" customHeight="1" x14ac:dyDescent="0.25">
      <c r="A39" s="60" t="s">
        <v>39</v>
      </c>
      <c r="B39" s="60"/>
      <c r="C39" s="61">
        <f>SUM(C22-C38)</f>
        <v>-86919.699999999953</v>
      </c>
      <c r="D39" s="61" t="e">
        <f>SUM(D22-D38)</f>
        <v>#REF!</v>
      </c>
      <c r="E39" s="61" t="e">
        <f>SUM(E22-E38)</f>
        <v>#REF!</v>
      </c>
      <c r="F39" s="58">
        <f>SUM(F22-F38)</f>
        <v>-42649.599999999977</v>
      </c>
      <c r="G39" s="63"/>
      <c r="H39" s="29"/>
      <c r="J39" s="30" t="e">
        <f>J22-J38</f>
        <v>#REF!</v>
      </c>
    </row>
    <row r="40" spans="1:11" ht="8.25" customHeight="1" x14ac:dyDescent="0.25">
      <c r="A40" s="43"/>
      <c r="B40" s="43"/>
      <c r="C40" s="31"/>
      <c r="D40" s="31"/>
      <c r="E40" s="31"/>
      <c r="F40" s="31"/>
      <c r="G40" s="31"/>
      <c r="H40" s="32"/>
      <c r="J40" s="33"/>
    </row>
  </sheetData>
  <mergeCells count="2">
    <mergeCell ref="A1:G1"/>
    <mergeCell ref="A2:G2"/>
  </mergeCells>
  <pageMargins left="0.70866141732283472" right="0.31496062992125984" top="0.74803149606299213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vgor-fbpboss</dc:creator>
  <cp:lastModifiedBy>vgor-aliya</cp:lastModifiedBy>
  <cp:lastPrinted>2024-01-23T08:42:06Z</cp:lastPrinted>
  <dcterms:created xsi:type="dcterms:W3CDTF">2021-04-08T08:18:56Z</dcterms:created>
  <dcterms:modified xsi:type="dcterms:W3CDTF">2024-01-23T08:50:42Z</dcterms:modified>
</cp:coreProperties>
</file>