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 iterate="1" iterateCount="201" calcOnSave="0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<sst xmlns="http://schemas.openxmlformats.org/spreadsheetml/2006/main" count="44" uniqueCount="43">
  <si>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</si>
  <si>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</si>
  <si>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</si>
  <si>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</si>
  <si>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</si>
  <si>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</si>
  <si>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</si>
  <si>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</si>
  <si>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</si>
  <si>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</si>
  <si>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</si>
  <si>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</si>
  <si>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</si>
  <si>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</si>
  <si>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</si>
  <si>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</si>
  <si>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</si>
  <si>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</si>
  <si>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</si>
  <si>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</si>
  <si>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</si>
  <si>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</si>
  <si>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</si>
  <si>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</si>
  <si>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</si>
  <si>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</si>
  <si>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</si>
  <si>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</si>
  <si>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</si>
  <si>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</si>
  <si>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</si>
  <si>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</si>
  <si>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</si>
  <si>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</si>
  <si>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</si>
  <si>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</si>
  <si>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</si>
  <si>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</si>
  <si>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</si>
  <si>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</si>
  <si>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</si>
  <si>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</si>
  <si>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01.07.2023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</si>
</sst>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16" zoomScale="110" zoomScaleNormal="110" workbookViewId="0">
      <selection activeCell="O24" sqref="O24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0" t="s">
        <v>0</v>
      </c>
      <c r="B1" s="50"/>
      <c r="C1" s="50"/>
      <c r="D1" s="50"/>
      <c r="E1" s="50"/>
      <c r="F1" s="50"/>
      <c r="G1" s="50"/>
      <c r="H1" s="1"/>
    </row>
    <row r="2" spans="1:11" ht="19.149999999999999" customHeight="1" x14ac:dyDescent="0.3">
      <c r="A2" s="50" t="s">
        <v>42</v>
      </c>
      <c r="B2" s="50"/>
      <c r="C2" s="50"/>
      <c r="D2" s="50"/>
      <c r="E2" s="50"/>
      <c r="F2" s="50"/>
      <c r="G2" s="50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4">
        <f>C8+C14</f>
        <v>688188.00000000012</v>
      </c>
      <c r="D7" s="37">
        <f>D8+D14</f>
        <v>0</v>
      </c>
      <c r="E7" s="37">
        <f>E8+E14</f>
        <v>0</v>
      </c>
      <c r="F7" s="44">
        <f>F8+F14</f>
        <v>313099.5</v>
      </c>
      <c r="G7" s="37">
        <f>F7/C7*100</f>
        <v>45.496216150238013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5">
        <f>C9+C10+C11+C12+C13</f>
        <v>636858.10000000009</v>
      </c>
      <c r="D8" s="14">
        <f>D9+D10+D11+D12+D13</f>
        <v>0</v>
      </c>
      <c r="E8" s="14">
        <f>E9+E10+E11+E12+E13</f>
        <v>0</v>
      </c>
      <c r="F8" s="45">
        <f>F9+F10+F11+F12+F13</f>
        <v>282231.2</v>
      </c>
      <c r="G8" s="14">
        <f>F8/C8*100</f>
        <v>44.316182835705469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46">
        <v>511114.8</v>
      </c>
      <c r="D9" s="16"/>
      <c r="E9" s="16"/>
      <c r="F9" s="46">
        <v>215875</v>
      </c>
      <c r="G9" s="16">
        <f t="shared" ref="G9:G22" si="0">F9/C9*100</f>
        <v>42.236108208958143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46">
        <v>36700</v>
      </c>
      <c r="D10" s="16"/>
      <c r="E10" s="16"/>
      <c r="F10" s="46">
        <v>20509.8</v>
      </c>
      <c r="G10" s="16">
        <f t="shared" si="0"/>
        <v>55.885013623978196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47">
        <v>80449.3</v>
      </c>
      <c r="D11" s="39"/>
      <c r="E11" s="39"/>
      <c r="F11" s="47">
        <v>41384.5</v>
      </c>
      <c r="G11" s="16">
        <f t="shared" si="0"/>
        <v>51.441715465516793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48">
        <v>668</v>
      </c>
      <c r="D12" s="27"/>
      <c r="E12" s="27"/>
      <c r="F12" s="48">
        <v>603</v>
      </c>
      <c r="G12" s="16">
        <f t="shared" si="0"/>
        <v>90.269461077844312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48">
        <v>7926</v>
      </c>
      <c r="D13" s="27"/>
      <c r="E13" s="27"/>
      <c r="F13" s="48">
        <v>3858.9</v>
      </c>
      <c r="G13" s="16">
        <f t="shared" si="0"/>
        <v>48.686601059803181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49">
        <f>C15+C16+C17+C18+C19+C20</f>
        <v>51329.9</v>
      </c>
      <c r="D14" s="26">
        <f>D15+D16+D17+D18+D19+D20</f>
        <v>0</v>
      </c>
      <c r="E14" s="26">
        <f>E15+E16+E17+E18+E19+E20</f>
        <v>0</v>
      </c>
      <c r="F14" s="49">
        <f>F15+F16+F17+F18+F19+F20</f>
        <v>30868.300000000003</v>
      </c>
      <c r="G14" s="14">
        <f>F14/C14*100</f>
        <v>60.137074103008189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47">
        <f>22000+1248</f>
        <v>23248</v>
      </c>
      <c r="D15" s="39"/>
      <c r="E15" s="39"/>
      <c r="F15" s="48">
        <f>20196.3+329.9</f>
        <v>20526.2</v>
      </c>
      <c r="G15" s="16">
        <f t="shared" si="0"/>
        <v>88.292326221610466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47">
        <v>2313</v>
      </c>
      <c r="D16" s="39"/>
      <c r="E16" s="39"/>
      <c r="F16" s="48">
        <v>1343.6</v>
      </c>
      <c r="G16" s="16">
        <f t="shared" si="0"/>
        <v>58.089061824470377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47">
        <v>147.9</v>
      </c>
      <c r="D17" s="39"/>
      <c r="E17" s="39"/>
      <c r="F17" s="48">
        <f>378.4+40.8</f>
        <v>419.2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47">
        <f>1382+23000</f>
        <v>24382</v>
      </c>
      <c r="D18" s="39"/>
      <c r="E18" s="39"/>
      <c r="F18" s="48">
        <f>1663.8+6659.1</f>
        <v>8322.9</v>
      </c>
      <c r="G18" s="16">
        <f t="shared" si="0"/>
        <v>34.135427774587804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47">
        <v>1239</v>
      </c>
      <c r="D19" s="39"/>
      <c r="E19" s="39"/>
      <c r="F19" s="48">
        <v>256.39999999999998</v>
      </c>
      <c r="G19" s="16">
        <f t="shared" si="0"/>
        <v>20.694108151735268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48"/>
      <c r="G20" s="16"/>
      <c r="H20" s="17"/>
      <c r="J20" s="18">
        <v>3500</v>
      </c>
    </row>
    <row r="21" spans="1:13" s="21" customFormat="1" ht="16.5" customHeight="1" x14ac:dyDescent="0.25">
      <c r="A21" s="51" t="s">
        <v>22</v>
      </c>
      <c r="B21" s="51"/>
      <c r="C21" s="52">
        <v>1185691.7</v>
      </c>
      <c r="D21" s="52"/>
      <c r="E21" s="52"/>
      <c r="F21" s="53">
        <v>716551.9</v>
      </c>
      <c r="G21" s="54">
        <f t="shared" si="0"/>
        <v>60.433239095795308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5" t="s">
        <v>23</v>
      </c>
      <c r="B22" s="55"/>
      <c r="C22" s="56">
        <f>C7+C21</f>
        <v>1873879.7000000002</v>
      </c>
      <c r="D22" s="56" t="e">
        <f>#REF!+D21</f>
        <v>#REF!</v>
      </c>
      <c r="E22" s="56" t="e">
        <f>#REF!+E21</f>
        <v>#REF!</v>
      </c>
      <c r="F22" s="56">
        <f>SUM(F7+F21)</f>
        <v>1029651.4</v>
      </c>
      <c r="G22" s="57">
        <f t="shared" si="0"/>
        <v>54.947572141370649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51"/>
      <c r="B23" s="51"/>
      <c r="C23" s="53"/>
      <c r="D23" s="53"/>
      <c r="E23" s="53"/>
      <c r="F23" s="53"/>
      <c r="G23" s="54"/>
      <c r="H23" s="10"/>
      <c r="J23" s="25"/>
    </row>
    <row r="24" spans="1:13" ht="18" customHeight="1" x14ac:dyDescent="0.25">
      <c r="A24" s="51" t="s">
        <v>24</v>
      </c>
      <c r="B24" s="51"/>
      <c r="C24" s="52"/>
      <c r="D24" s="52"/>
      <c r="E24" s="52"/>
      <c r="F24" s="58"/>
      <c r="G24" s="59"/>
      <c r="H24" s="10"/>
      <c r="J24" s="9"/>
    </row>
    <row r="25" spans="1:13" ht="18.75" customHeight="1" x14ac:dyDescent="0.25">
      <c r="A25" s="60" t="s">
        <v>25</v>
      </c>
      <c r="B25" s="60"/>
      <c r="C25" s="61">
        <v>106454.3</v>
      </c>
      <c r="D25" s="61"/>
      <c r="E25" s="61"/>
      <c r="F25" s="58">
        <v>60210.400000000001</v>
      </c>
      <c r="G25" s="59">
        <f t="shared" ref="G25:G38" si="2">F25/C25*100</f>
        <v>56.559857140575822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60" t="s">
        <v>26</v>
      </c>
      <c r="B26" s="60"/>
      <c r="C26" s="61">
        <v>4740.8</v>
      </c>
      <c r="D26" s="61"/>
      <c r="E26" s="61"/>
      <c r="F26" s="58">
        <v>2307.1999999999998</v>
      </c>
      <c r="G26" s="59">
        <f t="shared" si="2"/>
        <v>48.666891663854194</v>
      </c>
      <c r="H26" s="17" t="e">
        <f t="shared" si="1"/>
        <v>#DIV/0!</v>
      </c>
      <c r="J26" s="9">
        <v>2381</v>
      </c>
    </row>
    <row r="27" spans="1:13" ht="18" customHeight="1" x14ac:dyDescent="0.25">
      <c r="A27" s="60" t="s">
        <v>27</v>
      </c>
      <c r="B27" s="60"/>
      <c r="C27" s="61">
        <v>5411.8</v>
      </c>
      <c r="D27" s="61"/>
      <c r="E27" s="61"/>
      <c r="F27" s="58">
        <v>2184.1999999999998</v>
      </c>
      <c r="G27" s="59">
        <f t="shared" si="2"/>
        <v>40.359954174211907</v>
      </c>
      <c r="H27" s="17" t="e">
        <f t="shared" si="1"/>
        <v>#DIV/0!</v>
      </c>
      <c r="J27" s="9">
        <v>3379</v>
      </c>
    </row>
    <row r="28" spans="1:13" ht="17.25" customHeight="1" x14ac:dyDescent="0.25">
      <c r="A28" s="60" t="s">
        <v>28</v>
      </c>
      <c r="B28" s="60"/>
      <c r="C28" s="61">
        <v>77662.100000000006</v>
      </c>
      <c r="D28" s="61"/>
      <c r="E28" s="61"/>
      <c r="F28" s="58">
        <v>1379.6</v>
      </c>
      <c r="G28" s="59">
        <f t="shared" si="2"/>
        <v>1.7764134629375201</v>
      </c>
      <c r="H28" s="17" t="e">
        <f t="shared" si="1"/>
        <v>#DIV/0!</v>
      </c>
      <c r="J28" s="9">
        <v>22224</v>
      </c>
    </row>
    <row r="29" spans="1:13" ht="16.5" customHeight="1" x14ac:dyDescent="0.25">
      <c r="A29" s="60" t="s">
        <v>29</v>
      </c>
      <c r="B29" s="60"/>
      <c r="C29" s="61">
        <v>79877.2</v>
      </c>
      <c r="D29" s="61"/>
      <c r="E29" s="61"/>
      <c r="F29" s="58">
        <v>19592.099999999999</v>
      </c>
      <c r="G29" s="59">
        <f t="shared" si="2"/>
        <v>24.527775134831966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60" t="s">
        <v>30</v>
      </c>
      <c r="B30" s="60"/>
      <c r="C30" s="61">
        <v>3003</v>
      </c>
      <c r="D30" s="61"/>
      <c r="E30" s="61"/>
      <c r="F30" s="58">
        <v>3003</v>
      </c>
      <c r="G30" s="59">
        <f t="shared" si="2"/>
        <v>100</v>
      </c>
      <c r="H30" s="17" t="e">
        <f t="shared" si="1"/>
        <v>#DIV/0!</v>
      </c>
      <c r="J30" s="9">
        <v>2390</v>
      </c>
    </row>
    <row r="31" spans="1:13" ht="18" customHeight="1" x14ac:dyDescent="0.25">
      <c r="A31" s="60" t="s">
        <v>31</v>
      </c>
      <c r="B31" s="60"/>
      <c r="C31" s="61">
        <v>1370131.1</v>
      </c>
      <c r="D31" s="61"/>
      <c r="E31" s="61"/>
      <c r="F31" s="58">
        <v>789025.5</v>
      </c>
      <c r="G31" s="59">
        <f t="shared" si="2"/>
        <v>57.587591435593275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60" t="s">
        <v>32</v>
      </c>
      <c r="B32" s="60"/>
      <c r="C32" s="61">
        <v>166415.29999999999</v>
      </c>
      <c r="D32" s="61"/>
      <c r="E32" s="61"/>
      <c r="F32" s="58">
        <v>112179.1</v>
      </c>
      <c r="G32" s="59">
        <f t="shared" si="2"/>
        <v>67.409126444503613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60" t="s">
        <v>33</v>
      </c>
      <c r="B33" s="60"/>
      <c r="C33" s="61">
        <v>34583.599999999999</v>
      </c>
      <c r="D33" s="61"/>
      <c r="E33" s="61"/>
      <c r="F33" s="58">
        <v>19409.099999999999</v>
      </c>
      <c r="G33" s="59">
        <f t="shared" si="2"/>
        <v>56.122266045177483</v>
      </c>
      <c r="H33" s="17" t="e">
        <f t="shared" si="1"/>
        <v>#DIV/0!</v>
      </c>
      <c r="J33" s="9">
        <v>21557</v>
      </c>
    </row>
    <row r="34" spans="1:11" ht="16.5" customHeight="1" x14ac:dyDescent="0.25">
      <c r="A34" s="60" t="s">
        <v>34</v>
      </c>
      <c r="B34" s="60"/>
      <c r="C34" s="61">
        <v>977.9</v>
      </c>
      <c r="D34" s="61"/>
      <c r="E34" s="61"/>
      <c r="F34" s="58">
        <v>407.5</v>
      </c>
      <c r="G34" s="59">
        <f t="shared" si="2"/>
        <v>41.670927497699154</v>
      </c>
      <c r="H34" s="17" t="e">
        <f t="shared" si="1"/>
        <v>#DIV/0!</v>
      </c>
      <c r="J34" s="9">
        <v>568</v>
      </c>
    </row>
    <row r="35" spans="1:11" ht="19.5" customHeight="1" x14ac:dyDescent="0.25">
      <c r="A35" s="60" t="s">
        <v>35</v>
      </c>
      <c r="B35" s="60"/>
      <c r="C35" s="61">
        <v>84357.2</v>
      </c>
      <c r="D35" s="61"/>
      <c r="E35" s="61"/>
      <c r="F35" s="58">
        <v>46292.6</v>
      </c>
      <c r="G35" s="59">
        <f t="shared" si="2"/>
        <v>54.876880693052875</v>
      </c>
      <c r="H35" s="17" t="e">
        <f t="shared" si="1"/>
        <v>#DIV/0!</v>
      </c>
      <c r="J35" s="9">
        <v>4501</v>
      </c>
    </row>
    <row r="36" spans="1:11" ht="18" customHeight="1" x14ac:dyDescent="0.25">
      <c r="A36" s="60" t="s">
        <v>36</v>
      </c>
      <c r="B36" s="60"/>
      <c r="C36" s="58">
        <v>1305</v>
      </c>
      <c r="D36" s="58"/>
      <c r="E36" s="53"/>
      <c r="F36" s="58">
        <v>725</v>
      </c>
      <c r="G36" s="59">
        <f t="shared" si="2"/>
        <v>55.555555555555557</v>
      </c>
      <c r="H36" s="17" t="e">
        <f t="shared" si="1"/>
        <v>#DIV/0!</v>
      </c>
      <c r="J36" s="9">
        <v>640</v>
      </c>
    </row>
    <row r="37" spans="1:11" ht="16.5" customHeight="1" x14ac:dyDescent="0.25">
      <c r="A37" s="60" t="s">
        <v>37</v>
      </c>
      <c r="B37" s="60"/>
      <c r="C37" s="58">
        <v>25880.1</v>
      </c>
      <c r="D37" s="58"/>
      <c r="E37" s="58"/>
      <c r="F37" s="58">
        <v>15585.7</v>
      </c>
      <c r="G37" s="59">
        <f t="shared" si="2"/>
        <v>60.222719386710253</v>
      </c>
      <c r="H37" s="17" t="e">
        <f t="shared" si="1"/>
        <v>#DIV/0!</v>
      </c>
      <c r="J37" s="9">
        <v>138</v>
      </c>
    </row>
    <row r="38" spans="1:11" ht="18" customHeight="1" x14ac:dyDescent="0.3">
      <c r="A38" s="55" t="s">
        <v>38</v>
      </c>
      <c r="B38" s="55"/>
      <c r="C38" s="56">
        <f>SUM(C25:C37)</f>
        <v>1960799.4000000001</v>
      </c>
      <c r="D38" s="62">
        <f>D25+D26+D27+D28+D29+D30+D31+D32+D33+D34+D35+D36+D37</f>
        <v>0</v>
      </c>
      <c r="E38" s="62">
        <f>E25+E26+E27+E28+E29+E30+E31+E32+E33+E34+E35+E36+E37</f>
        <v>0</v>
      </c>
      <c r="F38" s="56">
        <f>F25+F26+F27+F28+F29+F30+F31+F32+F33+F34+F35+F36+F37</f>
        <v>1072301</v>
      </c>
      <c r="G38" s="57">
        <f t="shared" si="2"/>
        <v>54.686930238758734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60" t="s">
        <v>39</v>
      </c>
      <c r="B39" s="60"/>
      <c r="C39" s="61">
        <f>SUM(C22-C38)</f>
        <v>-86919.699999999953</v>
      </c>
      <c r="D39" s="61" t="e">
        <f>SUM(D22-D38)</f>
        <v>#REF!</v>
      </c>
      <c r="E39" s="61" t="e">
        <f>SUM(E22-E38)</f>
        <v>#REF!</v>
      </c>
      <c r="F39" s="58">
        <f>SUM(F22-F38)</f>
        <v>-42649.599999999977</v>
      </c>
      <c r="G39" s="63"/>
      <c r="H39" s="29"/>
      <c r="J39" s="30" t="e">
        <f>J22-J38</f>
        <v>#REF!</v>
      </c>
    </row>
    <row r="40" spans="1:11" ht="8.25" customHeight="1" x14ac:dyDescent="0.25">
      <c r="A40" s="43"/>
      <c r="B40" s="43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2024-01-23T08:42:06Z</cp:lastPrinted>
  <dcterms:created xsi:type="dcterms:W3CDTF">2021-04-08T08:18:56Z</dcterms:created>
  <dcterms:modified xsi:type="dcterms:W3CDTF">2024-01-23T08:50:42Z</dcterms:modified>
</cp:coreProperties>
</file>